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1515" windowWidth="5685" windowHeight="3630" activeTab="0"/>
  </bookViews>
  <sheets>
    <sheet name="CUADRO 1.1" sheetId="1" r:id="rId1"/>
    <sheet name="CUADRO 1,2" sheetId="2" r:id="rId2"/>
    <sheet name="CUADRO 1,3" sheetId="3" r:id="rId3"/>
    <sheet name="CUADRO 1,4" sheetId="4" r:id="rId4"/>
    <sheet name="CUADRO 1,5" sheetId="5" r:id="rId5"/>
    <sheet name="CUADRO 1.6" sheetId="6" r:id="rId6"/>
    <sheet name="CUADRO 1.6 B" sheetId="7" r:id="rId7"/>
    <sheet name="CUADRO 1,7" sheetId="8" r:id="rId8"/>
    <sheet name="CUADRO 1,8" sheetId="9" r:id="rId9"/>
    <sheet name="CUADRO 1.8 B" sheetId="10" r:id="rId10"/>
    <sheet name="CUADRO 1.8C" sheetId="11" r:id="rId11"/>
    <sheet name="CUADRO 1,9" sheetId="12" r:id="rId12"/>
    <sheet name="CUADRO 1.9 B" sheetId="13" r:id="rId13"/>
    <sheet name="CUADRO 1.9C" sheetId="14" r:id="rId14"/>
    <sheet name="CUADRO 1.10" sheetId="15" r:id="rId15"/>
    <sheet name="CUADRO 1.11" sheetId="16" r:id="rId16"/>
    <sheet name="CUADRO 1.12" sheetId="17" r:id="rId17"/>
    <sheet name="CUADRO 1.13" sheetId="18" r:id="rId18"/>
  </sheets>
  <definedNames>
    <definedName name="_Regression_Int" localSheetId="0" hidden="1">1</definedName>
    <definedName name="A_impresión_IM" localSheetId="0">'CUADRO 1.1'!$A$10:$M$18</definedName>
    <definedName name="_xlnm.Print_Area" localSheetId="0">'CUADRO 1.1'!$A$1:$M$37</definedName>
    <definedName name="_xlnm.Print_Area" localSheetId="14">'CUADRO 1.10'!$A$1:$Q$53</definedName>
    <definedName name="_xlnm.Print_Area" localSheetId="15">'CUADRO 1.11'!$A$1:$Q$37</definedName>
    <definedName name="_xlnm.Print_Area" localSheetId="16">'CUADRO 1.12'!$A$1:$Q$20</definedName>
    <definedName name="_xlnm.Print_Area" localSheetId="17">'CUADRO 1.13'!$A$1:$Q$11</definedName>
    <definedName name="_xlnm.Print_Area" localSheetId="6">'CUADRO 1.6 B'!$A$1:$I$57</definedName>
    <definedName name="_xlnm.Print_Area" localSheetId="9">'CUADRO 1.8 B'!$A$1:$Q$35</definedName>
    <definedName name="_xlnm.Print_Area" localSheetId="10">'CUADRO 1.8C'!$A$1:$I$53</definedName>
    <definedName name="_xlnm.Print_Area" localSheetId="12">'CUADRO 1.9 B'!$A$1:$Q$35</definedName>
    <definedName name="_xlnm.Print_Area" localSheetId="13">'CUADRO 1.9C'!$A$1:$I$51</definedName>
    <definedName name="PAX_NACIONAL" localSheetId="2">'CUADRO 1,3'!$A$3:$H$19</definedName>
    <definedName name="PAX_NACIONAL" localSheetId="3">'CUADRO 1,4'!$A$3:$N$30</definedName>
    <definedName name="PAX_NACIONAL" localSheetId="4">'CUADRO 1,5'!$A$3:$N$38</definedName>
    <definedName name="PAX_NACIONAL" localSheetId="7">'CUADRO 1,7'!$A$3:$H$45</definedName>
    <definedName name="PAX_NACIONAL" localSheetId="8">'CUADRO 1,8'!$A$3:$H$54</definedName>
    <definedName name="PAX_NACIONAL" localSheetId="11">'CUADRO 1,9'!$A$3:$H$41</definedName>
    <definedName name="PAX_NACIONAL" localSheetId="14">'CUADRO 1.10'!$A$3:$N$52</definedName>
    <definedName name="PAX_NACIONAL" localSheetId="15">'CUADRO 1.11'!$A$3:$N$37</definedName>
    <definedName name="PAX_NACIONAL" localSheetId="16">'CUADRO 1.12'!$A$3:$N$19</definedName>
    <definedName name="PAX_NACIONAL" localSheetId="17">'CUADRO 1.13'!$A$3:$N$10</definedName>
    <definedName name="PAX_NACIONAL" localSheetId="5">'CUADRO 1.6'!$A$3:$H$44</definedName>
    <definedName name="PAX_NACIONAL" localSheetId="6">'CUADRO 1.6 B'!$A$3:$H$56</definedName>
    <definedName name="PAX_NACIONAL" localSheetId="9">'CUADRO 1.8 B'!$A$3:$N$32</definedName>
    <definedName name="PAX_NACIONAL" localSheetId="10">'CUADRO 1.8C'!$A$3:$H$51</definedName>
    <definedName name="PAX_NACIONAL" localSheetId="12">'CUADRO 1.9 B'!$A$3:$N$32</definedName>
    <definedName name="PAX_NACIONAL" localSheetId="13">'CUADRO 1.9C'!$A$3:$H$49</definedName>
    <definedName name="PAX_NACIONAL">'CUADRO 1,2'!$A$3:$H$11</definedName>
    <definedName name="_xlnm.Print_Titles" localSheetId="0">'CUADRO 1.1'!$2:$9</definedName>
    <definedName name="Títulos_a_imprimir_IM" localSheetId="0">'CUADRO 1.1'!$2:$9</definedName>
  </definedNames>
  <calcPr fullCalcOnLoad="1"/>
</workbook>
</file>

<file path=xl/sharedStrings.xml><?xml version="1.0" encoding="utf-8"?>
<sst xmlns="http://schemas.openxmlformats.org/spreadsheetml/2006/main" count="964" uniqueCount="312">
  <si>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</si>
  <si>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</si>
  <si>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</si>
  <si>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</si>
  <si>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</si>
  <si>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</si>
  <si>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</si>
  <si>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</si>
  <si>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</si>
  <si>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</si>
  <si>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</si>
  <si>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</si>
  <si>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</si>
  <si>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</si>
  <si>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</si>
  <si>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</si>
  <si>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</si>
  <si>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</si>
  <si>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</si>
  <si>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</si>
  <si>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</si>
  <si>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</si>
  <si>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</si>
  <si>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</si>
  <si>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</si>
  <si>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</si>
  <si>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</si>
  <si>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</si>
  <si>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May 2008</t>
  </si>
  <si>
    <t>Ene- May 2009</t>
  </si>
  <si>
    <t>Variación Mensual %</t>
  </si>
  <si>
    <t>May 2009 - May 2008</t>
  </si>
  <si>
    <t>Variación Acumulada %</t>
  </si>
  <si>
    <t>Ene - May 2009 / Ene - May 2008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</si>
  <si>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</si>
  <si>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</si>
  <si>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</si>
  <si>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</si>
  <si>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</si>
  <si>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</si>
  <si>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Mayo 2009</t>
  </si>
  <si>
    <t>% PART</t>
  </si>
  <si>
    <t>Mayo 2008</t>
  </si>
  <si>
    <t>% Var.</t>
  </si>
  <si>
    <t>Ene - May 2009</t>
  </si>
  <si>
    <t>Ene - May 2008</t>
  </si>
  <si>
    <t>Avianca</t>
  </si>
  <si>
    <t>SAM</t>
  </si>
  <si>
    <t>Aerorepublica</t>
  </si>
  <si>
    <t>Aires</t>
  </si>
  <si>
    <t>Satena</t>
  </si>
  <si>
    <t>Easy Fly</t>
  </si>
  <si>
    <t>Aer. Antioquia</t>
  </si>
  <si>
    <t>Información provisional. Fuente: Empresas Aéreas Archivo Origen-Destino.  *: Variación superior al 500%</t>
  </si>
  <si>
    <t>Cuadro 1.3 Carga nacional por empresa</t>
  </si>
  <si>
    <t>Aerosucre</t>
  </si>
  <si>
    <t>LAS</t>
  </si>
  <si>
    <t>Tampa</t>
  </si>
  <si>
    <t>Arkas</t>
  </si>
  <si>
    <t>Selva</t>
  </si>
  <si>
    <t>Air Colombia</t>
  </si>
  <si>
    <t>Sadelca</t>
  </si>
  <si>
    <t>Saep</t>
  </si>
  <si>
    <t>Cosmos</t>
  </si>
  <si>
    <t>Información provisional. Carga en toneladas</t>
  </si>
  <si>
    <t>Fuente: Empresas Aéreas</t>
  </si>
  <si>
    <t>Cuadro 1.4 Pasajeros internacionales por empresa</t>
  </si>
  <si>
    <t>Aerolínea</t>
  </si>
  <si>
    <t>American</t>
  </si>
  <si>
    <t>Copa</t>
  </si>
  <si>
    <t>Spirit Airlines</t>
  </si>
  <si>
    <t>Iberia</t>
  </si>
  <si>
    <t>Continental</t>
  </si>
  <si>
    <t>Lan Peru</t>
  </si>
  <si>
    <t>Air France</t>
  </si>
  <si>
    <t>Taca</t>
  </si>
  <si>
    <t>Delta</t>
  </si>
  <si>
    <t>Jetblue</t>
  </si>
  <si>
    <t>Lan Chile</t>
  </si>
  <si>
    <t>Air Canada</t>
  </si>
  <si>
    <t>Lacsa</t>
  </si>
  <si>
    <t>Mexicana</t>
  </si>
  <si>
    <t>Aerogal</t>
  </si>
  <si>
    <t>VRG Lineas Aereas</t>
  </si>
  <si>
    <t>Air Comet</t>
  </si>
  <si>
    <t>Aerol. Argentinas</t>
  </si>
  <si>
    <t>Cubana</t>
  </si>
  <si>
    <t>Dutch Antilles</t>
  </si>
  <si>
    <t>Tame</t>
  </si>
  <si>
    <t>Información provisional. *: Variación superior a 500%.</t>
  </si>
  <si>
    <t>Cuadro 1.5 Carga internacional por empresa</t>
  </si>
  <si>
    <t>Ene - Mayo 2009</t>
  </si>
  <si>
    <t>Ene - Mayo 2008</t>
  </si>
  <si>
    <t>Arrow</t>
  </si>
  <si>
    <t>Centurion</t>
  </si>
  <si>
    <t>Martinair</t>
  </si>
  <si>
    <t>Ups</t>
  </si>
  <si>
    <t>Vensecar C.A.</t>
  </si>
  <si>
    <t>Absa</t>
  </si>
  <si>
    <t>Mas Air</t>
  </si>
  <si>
    <t>Cargolux</t>
  </si>
  <si>
    <t>Florida West</t>
  </si>
  <si>
    <t>Fedex</t>
  </si>
  <si>
    <t>Otras</t>
  </si>
  <si>
    <t xml:space="preserve">Información provisional. *: Variación superior a 500%.  </t>
  </si>
  <si>
    <t>Cuadro 1.6 Pasajeros nacionales por principales rutas</t>
  </si>
  <si>
    <t>RUTA</t>
  </si>
  <si>
    <t xml:space="preserve">Mayo 2008 </t>
  </si>
  <si>
    <t xml:space="preserve">TOTAL </t>
  </si>
  <si>
    <t>BOG-MDE-BOG</t>
  </si>
  <si>
    <t>BOG-CLO-BOG</t>
  </si>
  <si>
    <t>BOG-CTG-BOG</t>
  </si>
  <si>
    <t>BOG-BAQ-BOG</t>
  </si>
  <si>
    <t>BOG-BGA-BOG</t>
  </si>
  <si>
    <t>BOG-PEI-BOG</t>
  </si>
  <si>
    <t>BOG-ADZ-BOG</t>
  </si>
  <si>
    <t>BOG-SMR-BOG</t>
  </si>
  <si>
    <t>BOG-CUC-BOG</t>
  </si>
  <si>
    <t>BOG-EOH-BOG</t>
  </si>
  <si>
    <t>BOG-NVA-BOG</t>
  </si>
  <si>
    <t>BOG-MZL-BOG</t>
  </si>
  <si>
    <t>BOG-MTR-BOG</t>
  </si>
  <si>
    <t>BOG-AXM-BOG</t>
  </si>
  <si>
    <t>CLO-MDE-CLO</t>
  </si>
  <si>
    <t>APO-EOH-APO</t>
  </si>
  <si>
    <t>BOG-EYP-BOG</t>
  </si>
  <si>
    <t>EOH-UIB-EOH</t>
  </si>
  <si>
    <t>BOG-PSO-BOG</t>
  </si>
  <si>
    <t>ADZ-CLO-ADZ</t>
  </si>
  <si>
    <t>BOG-IBE-BOG</t>
  </si>
  <si>
    <t>BOG-VUP-BOG</t>
  </si>
  <si>
    <t>BOG-PPN-BOG</t>
  </si>
  <si>
    <t>ADZ-MDE-ADZ</t>
  </si>
  <si>
    <t>EOH-MTR-EOH</t>
  </si>
  <si>
    <t>CTG-MDE-CTG</t>
  </si>
  <si>
    <t>BOG-LET-BOG</t>
  </si>
  <si>
    <t>BAQ-MDE-BAQ</t>
  </si>
  <si>
    <t>BOG-AUC-BOG</t>
  </si>
  <si>
    <t>CLO-CTG-CLO</t>
  </si>
  <si>
    <t>CUC-BGA-CUC</t>
  </si>
  <si>
    <t>CLO-BAQ-CLO</t>
  </si>
  <si>
    <t>EOH-PEI-EOH</t>
  </si>
  <si>
    <t>CLO-PSO-CLO</t>
  </si>
  <si>
    <t>MDE-SMR-MDE</t>
  </si>
  <si>
    <t>BOG-VVC-BOG</t>
  </si>
  <si>
    <t>BOG-FLA-BOG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</si>
  <si>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</si>
  <si>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</si>
  <si>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</si>
  <si>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</si>
  <si>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</si>
  <si>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</si>
  <si>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*</t>
  </si>
  <si>
    <t>OTRAS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</si>
  <si>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</si>
  <si>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Cuadro 1.7 Carga nacional por principales rutas</t>
  </si>
  <si>
    <t>BOG-MVP-BOG</t>
  </si>
  <si>
    <t>Información provisional. Fuente: Empresas Aéreas. *: Variación superior al 500%.</t>
  </si>
  <si>
    <t>Carga en toneladas.</t>
  </si>
  <si>
    <t>Cuadro 1.8 Pasajeros internacionales por principales rutas</t>
  </si>
  <si>
    <t>MERCADO - RUTA</t>
  </si>
  <si>
    <t>NORTE AMÉRICA</t>
  </si>
  <si>
    <t>BOG-MIA-BOG</t>
  </si>
  <si>
    <t>MDE-MIA-MDE</t>
  </si>
  <si>
    <t>BOG-NYC-BOG</t>
  </si>
  <si>
    <t>CLO-MIA-CLO</t>
  </si>
  <si>
    <t>BOG-IAH-BOG</t>
  </si>
  <si>
    <t>BOG-FLL-BOG</t>
  </si>
  <si>
    <t>BOG-ORL-BOG</t>
  </si>
  <si>
    <t>BOG-ATL-BOG</t>
  </si>
  <si>
    <t>CTG-FLL-CTG</t>
  </si>
  <si>
    <t>BAQ-MIA-BAQ</t>
  </si>
  <si>
    <t>BOG-YYZ-BOG</t>
  </si>
  <si>
    <t>SURAMERICA</t>
  </si>
  <si>
    <t>BOG-LIM-BOG</t>
  </si>
  <si>
    <t>BOG-CCS-BOG</t>
  </si>
  <si>
    <t>BOG-UIO-BOG</t>
  </si>
  <si>
    <t>BOG-SAO-BOG</t>
  </si>
  <si>
    <t>BOG-SCL-BOG</t>
  </si>
  <si>
    <t>BOG-BUE-BOG</t>
  </si>
  <si>
    <t>MDE-LIM-MDE</t>
  </si>
  <si>
    <t>BOG-GYE-BOG</t>
  </si>
  <si>
    <t>MDE-UIO-MDE</t>
  </si>
  <si>
    <t>MDE-CCS-MDE</t>
  </si>
  <si>
    <t>CLO-CCS-CLO</t>
  </si>
  <si>
    <t>EUROPA</t>
  </si>
  <si>
    <t>BOG-MAD-BOG</t>
  </si>
  <si>
    <t>BOG-CDG-BOG</t>
  </si>
  <si>
    <t>CLO-MAD-CLO</t>
  </si>
  <si>
    <t>MDE-MAD-MDE</t>
  </si>
  <si>
    <t>BOG-BCN-BOG</t>
  </si>
  <si>
    <t>CTG-MAD-CTG</t>
  </si>
  <si>
    <t>CENTRO AMERICA</t>
  </si>
  <si>
    <t>BOG-PTY-BOG</t>
  </si>
  <si>
    <t>MDE-PTY-MDE</t>
  </si>
  <si>
    <t>CLO-PTY-CLO</t>
  </si>
  <si>
    <t>BOG-MEX-BOG</t>
  </si>
  <si>
    <t>BOG-SJO-BOG</t>
  </si>
  <si>
    <t>BAQ-PTY-BAQ</t>
  </si>
  <si>
    <t>BOG-SDQ-BOG</t>
  </si>
  <si>
    <t>ISLAS CARIBE</t>
  </si>
  <si>
    <t>BOG-AUA-BOG</t>
  </si>
  <si>
    <t>BOG-HAV-BOG</t>
  </si>
  <si>
    <t>BOG-CUR-BOG</t>
  </si>
  <si>
    <t>MDE-AUA-MDE</t>
  </si>
  <si>
    <t>CLO-AUA-CLO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</si>
  <si>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</si>
  <si>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</si>
  <si>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</si>
  <si>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País</t>
  </si>
  <si>
    <t>Enero - Mayo 2009</t>
  </si>
  <si>
    <t>Enero - Mayo 2008</t>
  </si>
  <si>
    <t>NORTEAMÉRICA</t>
  </si>
  <si>
    <t>ESTADOS UNIDOS</t>
  </si>
  <si>
    <t>CANADA</t>
  </si>
  <si>
    <t>PUERTO RICO</t>
  </si>
  <si>
    <t>VENEZUELA</t>
  </si>
  <si>
    <t>PERU</t>
  </si>
  <si>
    <t>ECUADOR</t>
  </si>
  <si>
    <t>BRASIL</t>
  </si>
  <si>
    <t>ARGENTINA</t>
  </si>
  <si>
    <t>CHILE</t>
  </si>
  <si>
    <t>OTROS</t>
  </si>
  <si>
    <t>ESPAÑA</t>
  </si>
  <si>
    <t>FRANCIA</t>
  </si>
  <si>
    <t>CENTRO AMÉRICA</t>
  </si>
  <si>
    <t>PANAMA</t>
  </si>
  <si>
    <t>MEXICO</t>
  </si>
  <si>
    <t>COSTA RICA</t>
  </si>
  <si>
    <t>REPUBLICA DOMINICANA</t>
  </si>
  <si>
    <t>GUATEMALA</t>
  </si>
  <si>
    <t>ANTILLAS HOLANDESAS</t>
  </si>
  <si>
    <t>CUBA</t>
  </si>
  <si>
    <t xml:space="preserve">Información provisional. *: Variación superior a 500%   </t>
  </si>
  <si>
    <t>Cuadro 1.8C Pasajeros internacionales por continente y empresa</t>
  </si>
  <si>
    <t>Continente - Empresa</t>
  </si>
  <si>
    <t>NORTE AMERICA</t>
  </si>
  <si>
    <t>Información provisional . Fuente empresas aéreas. *: Variación superior a 500%</t>
  </si>
  <si>
    <t>Cuadro 1.9 Carga internacional por principales rutas</t>
  </si>
  <si>
    <t>BOG-CPQ-BOG</t>
  </si>
  <si>
    <t>BOG-AMS-BOG</t>
  </si>
  <si>
    <t>BOG-LUX-BOG</t>
  </si>
  <si>
    <t>Información provisional. Carga en toneladas. *: Variación superior a 500%.</t>
  </si>
  <si>
    <t>Cuadro 1.9B Carga Internacional por Continente y País</t>
  </si>
  <si>
    <t>HOLANDA</t>
  </si>
  <si>
    <t>LUXEMBURGO</t>
  </si>
  <si>
    <t>INGLATERRA</t>
  </si>
  <si>
    <t>Información Provisional. *: Variación superior a 500%. Fuente: Empresas Aéreas. Carga en toneladas.</t>
  </si>
  <si>
    <t>Cuadro 1.9C Carga internacional por continente y empresa</t>
  </si>
  <si>
    <t>Información provisional . Fuente empresas aéreas. *: Variación superior a 500%. Carga en toneladas.</t>
  </si>
  <si>
    <t>Cuadro 1.10 Pasajeros Nacionales por Aeropuerto</t>
  </si>
  <si>
    <t>AEROPUERTO</t>
  </si>
  <si>
    <t>BOGOTA</t>
  </si>
  <si>
    <t>CALI</t>
  </si>
  <si>
    <t>RIONEGRO - ANTIOQUIA</t>
  </si>
  <si>
    <t>CARTAGENA</t>
  </si>
  <si>
    <t>MEDELLIN</t>
  </si>
  <si>
    <t>BARRANQUILLA</t>
  </si>
  <si>
    <t>SAN ANDRES - ISLA</t>
  </si>
  <si>
    <t>BUCARAMANGA</t>
  </si>
  <si>
    <t>PEREIRA</t>
  </si>
  <si>
    <t>CUCUTA</t>
  </si>
  <si>
    <t>SANTA MARTA</t>
  </si>
  <si>
    <t>MONTERIA</t>
  </si>
  <si>
    <t>NEIVA</t>
  </si>
  <si>
    <t>ARMENIA</t>
  </si>
  <si>
    <t>MANIZALES</t>
  </si>
  <si>
    <t>QUIBDO</t>
  </si>
  <si>
    <t>PASTO</t>
  </si>
  <si>
    <t>IBAGUE</t>
  </si>
  <si>
    <t>VALLEDUPAR</t>
  </si>
  <si>
    <t>EL YOPAL</t>
  </si>
  <si>
    <t>CAREPA</t>
  </si>
  <si>
    <t>BARRANCABERMEJA</t>
  </si>
  <si>
    <t>POPAYAN</t>
  </si>
  <si>
    <t>LETICIA</t>
  </si>
  <si>
    <t>ARAUCA - MUNICIPIO</t>
  </si>
  <si>
    <t>VILLAVICENCIO</t>
  </si>
  <si>
    <t>RIOHACHA</t>
  </si>
  <si>
    <t>COROZAL</t>
  </si>
  <si>
    <t>PUERTO ASIS</t>
  </si>
  <si>
    <t>FLORENCIA</t>
  </si>
  <si>
    <t>TUMACO</t>
  </si>
  <si>
    <t>CAUCASIA</t>
  </si>
  <si>
    <t>GUAPI</t>
  </si>
  <si>
    <t>PUERTO CARRENO</t>
  </si>
  <si>
    <t>BAHIA SOLANO</t>
  </si>
  <si>
    <t>PROVIDENCIA</t>
  </si>
  <si>
    <t>PUERTO INIRIDA</t>
  </si>
  <si>
    <t>SAN JOSE DEL GUAVIARE</t>
  </si>
  <si>
    <t>REMEDIOS</t>
  </si>
  <si>
    <t>CARTAGO</t>
  </si>
  <si>
    <t>MITU</t>
  </si>
  <si>
    <t>NUQUI</t>
  </si>
  <si>
    <t>ALDANA</t>
  </si>
  <si>
    <t>PUERTO LEGUIZAMO</t>
  </si>
  <si>
    <t>EL BAGRE</t>
  </si>
  <si>
    <t>BUENAVENTURA</t>
  </si>
  <si>
    <t>Información provisional. Fuente: Empresas Aéreas Archivo Origen-Destino.</t>
  </si>
  <si>
    <t>No se incluyen pasajeros en tránsito ni pasajeros en conexión.</t>
  </si>
  <si>
    <t>Cuadro 1.11 Carga Nacional por Aeropuerto</t>
  </si>
  <si>
    <t>LA MACARENA</t>
  </si>
  <si>
    <t>MELGAR</t>
  </si>
  <si>
    <t>LA URIBE</t>
  </si>
  <si>
    <t>SOLANO</t>
  </si>
  <si>
    <t>SAN VICENTE DEL CAGUAN</t>
  </si>
  <si>
    <t>LA PRIMAVERA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</si>
  <si>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</si>
  <si>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</si>
  <si>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</si>
  <si>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</si>
  <si>
    <t>Nota: No incluye la carga en tránsito.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</si>
</sst>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Univers"/>
      <family val="2"/>
    </font>
    <font>
      <sz val="10"/>
      <name val="Century Gothic"/>
      <family val="2"/>
    </font>
    <font>
      <b/>
      <sz val="15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sz val="11"/>
      <color indexed="12"/>
      <name val="Century Gothic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9"/>
      <name val="Century Gothic"/>
      <family val="2"/>
    </font>
    <font>
      <sz val="10"/>
      <name val="MS Sans Serif"/>
      <family val="0"/>
    </font>
    <font>
      <sz val="8"/>
      <name val="Century Gothic"/>
      <family val="2"/>
    </font>
    <font>
      <b/>
      <sz val="12"/>
      <color indexed="12"/>
      <name val="Century Gothic"/>
      <family val="2"/>
    </font>
    <font>
      <sz val="12"/>
      <name val="Century Gothic"/>
      <family val="2"/>
    </font>
    <font>
      <b/>
      <sz val="11"/>
      <color indexed="12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MS Sans Serif"/>
      <family val="2"/>
    </font>
    <font>
      <b/>
      <sz val="13"/>
      <name val="Century Gothic"/>
      <family val="2"/>
    </font>
    <font>
      <sz val="12"/>
      <color indexed="12"/>
      <name val="Century Gothic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medium"/>
      <top style="medium"/>
      <bottom style="thin"/>
    </border>
    <border>
      <left style="thin"/>
      <right style="thick"/>
      <top style="medium"/>
      <bottom style="medium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32">
    <xf numFmtId="0" fontId="0" fillId="0" borderId="0" xfId="0" applyAlignment="1">
      <alignment/>
    </xf>
    <xf numFmtId="37" fontId="22" fillId="0" borderId="0" xfId="53" applyFont="1">
      <alignment/>
      <protection/>
    </xf>
    <xf numFmtId="37" fontId="23" fillId="7" borderId="10" xfId="53" applyFont="1" applyFill="1" applyBorder="1" applyAlignment="1">
      <alignment horizontal="center" vertical="center"/>
      <protection/>
    </xf>
    <xf numFmtId="37" fontId="23" fillId="7" borderId="11" xfId="53" applyFont="1" applyFill="1" applyBorder="1" applyAlignment="1">
      <alignment horizontal="center" vertical="center"/>
      <protection/>
    </xf>
    <xf numFmtId="37" fontId="23" fillId="7" borderId="12" xfId="53" applyFont="1" applyFill="1" applyBorder="1" applyAlignment="1">
      <alignment horizontal="center" vertical="center"/>
      <protection/>
    </xf>
    <xf numFmtId="37" fontId="23" fillId="7" borderId="13" xfId="53" applyFont="1" applyFill="1" applyBorder="1" applyAlignment="1">
      <alignment horizontal="center" vertical="center"/>
      <protection/>
    </xf>
    <xf numFmtId="37" fontId="23" fillId="7" borderId="0" xfId="53" applyFont="1" applyFill="1" applyBorder="1" applyAlignment="1">
      <alignment horizontal="center" vertical="center"/>
      <protection/>
    </xf>
    <xf numFmtId="37" fontId="23" fillId="7" borderId="14" xfId="53" applyFont="1" applyFill="1" applyBorder="1" applyAlignment="1">
      <alignment horizontal="center" vertical="center"/>
      <protection/>
    </xf>
    <xf numFmtId="37" fontId="24" fillId="7" borderId="15" xfId="53" applyFont="1" applyFill="1" applyBorder="1" applyAlignment="1">
      <alignment vertical="center"/>
      <protection/>
    </xf>
    <xf numFmtId="37" fontId="24" fillId="7" borderId="16" xfId="53" applyFont="1" applyFill="1" applyBorder="1" applyAlignment="1">
      <alignment vertical="center"/>
      <protection/>
    </xf>
    <xf numFmtId="37" fontId="22" fillId="7" borderId="16" xfId="53" applyFont="1" applyFill="1" applyBorder="1">
      <alignment/>
      <protection/>
    </xf>
    <xf numFmtId="37" fontId="22" fillId="7" borderId="17" xfId="53" applyFont="1" applyFill="1" applyBorder="1">
      <alignment/>
      <protection/>
    </xf>
    <xf numFmtId="37" fontId="25" fillId="7" borderId="10" xfId="53" applyFont="1" applyFill="1" applyBorder="1">
      <alignment/>
      <protection/>
    </xf>
    <xf numFmtId="37" fontId="25" fillId="7" borderId="12" xfId="53" applyFont="1" applyFill="1" applyBorder="1">
      <alignment/>
      <protection/>
    </xf>
    <xf numFmtId="37" fontId="26" fillId="7" borderId="10" xfId="53" applyFont="1" applyFill="1" applyBorder="1" applyAlignment="1" applyProtection="1">
      <alignment horizontal="center" vertical="center"/>
      <protection/>
    </xf>
    <xf numFmtId="37" fontId="26" fillId="7" borderId="11" xfId="53" applyFont="1" applyFill="1" applyBorder="1" applyAlignment="1" applyProtection="1">
      <alignment horizontal="center" vertical="center"/>
      <protection/>
    </xf>
    <xf numFmtId="37" fontId="26" fillId="7" borderId="12" xfId="53" applyFont="1" applyFill="1" applyBorder="1" applyAlignment="1" applyProtection="1">
      <alignment horizontal="center" vertical="center"/>
      <protection/>
    </xf>
    <xf numFmtId="37" fontId="26" fillId="7" borderId="10" xfId="53" applyFont="1" applyFill="1" applyBorder="1" applyAlignment="1">
      <alignment horizontal="center" vertical="center"/>
      <protection/>
    </xf>
    <xf numFmtId="37" fontId="26" fillId="7" borderId="11" xfId="53" applyFont="1" applyFill="1" applyBorder="1" applyAlignment="1">
      <alignment horizontal="center" vertical="center"/>
      <protection/>
    </xf>
    <xf numFmtId="37" fontId="26" fillId="7" borderId="12" xfId="53" applyFont="1" applyFill="1" applyBorder="1" applyAlignment="1">
      <alignment horizontal="center" vertical="center"/>
      <protection/>
    </xf>
    <xf numFmtId="37" fontId="26" fillId="7" borderId="0" xfId="53" applyFont="1" applyFill="1" applyBorder="1" applyAlignment="1">
      <alignment horizontal="center" vertical="center"/>
      <protection/>
    </xf>
    <xf numFmtId="37" fontId="26" fillId="7" borderId="14" xfId="53" applyFont="1" applyFill="1" applyBorder="1" applyAlignment="1">
      <alignment horizontal="center" vertical="center"/>
      <protection/>
    </xf>
    <xf numFmtId="37" fontId="25" fillId="7" borderId="13" xfId="53" applyFont="1" applyFill="1" applyBorder="1">
      <alignment/>
      <protection/>
    </xf>
    <xf numFmtId="37" fontId="25" fillId="7" borderId="14" xfId="53" applyFont="1" applyFill="1" applyBorder="1">
      <alignment/>
      <protection/>
    </xf>
    <xf numFmtId="37" fontId="26" fillId="7" borderId="13" xfId="53" applyFont="1" applyFill="1" applyBorder="1" applyAlignment="1" applyProtection="1">
      <alignment horizontal="center" vertical="center"/>
      <protection/>
    </xf>
    <xf numFmtId="37" fontId="26" fillId="7" borderId="0" xfId="53" applyFont="1" applyFill="1" applyBorder="1" applyAlignment="1" applyProtection="1">
      <alignment horizontal="center" vertical="center"/>
      <protection/>
    </xf>
    <xf numFmtId="37" fontId="26" fillId="7" borderId="14" xfId="53" applyFont="1" applyFill="1" applyBorder="1" applyAlignment="1" applyProtection="1">
      <alignment horizontal="center" vertical="center"/>
      <protection/>
    </xf>
    <xf numFmtId="37" fontId="26" fillId="7" borderId="13" xfId="53" applyFont="1" applyFill="1" applyBorder="1" applyAlignment="1">
      <alignment horizontal="center" vertical="center"/>
      <protection/>
    </xf>
    <xf numFmtId="37" fontId="22" fillId="7" borderId="0" xfId="53" applyFont="1" applyFill="1" applyBorder="1">
      <alignment/>
      <protection/>
    </xf>
    <xf numFmtId="37" fontId="22" fillId="7" borderId="14" xfId="53" applyFont="1" applyFill="1" applyBorder="1">
      <alignment/>
      <protection/>
    </xf>
    <xf numFmtId="37" fontId="27" fillId="7" borderId="13" xfId="53" applyFont="1" applyFill="1" applyBorder="1" applyAlignment="1">
      <alignment horizontal="center"/>
      <protection/>
    </xf>
    <xf numFmtId="37" fontId="27" fillId="7" borderId="14" xfId="53" applyFont="1" applyFill="1" applyBorder="1" applyAlignment="1">
      <alignment horizontal="center"/>
      <protection/>
    </xf>
    <xf numFmtId="37" fontId="26" fillId="7" borderId="18" xfId="53" applyFont="1" applyFill="1" applyBorder="1" applyAlignment="1">
      <alignment horizontal="center" vertical="center"/>
      <protection/>
    </xf>
    <xf numFmtId="37" fontId="26" fillId="7" borderId="19" xfId="53" applyFont="1" applyFill="1" applyBorder="1" applyAlignment="1">
      <alignment horizontal="center" vertical="center"/>
      <protection/>
    </xf>
    <xf numFmtId="37" fontId="26" fillId="7" borderId="20" xfId="53" applyFont="1" applyFill="1" applyBorder="1" applyAlignment="1">
      <alignment horizontal="center" vertical="center" wrapText="1"/>
      <protection/>
    </xf>
    <xf numFmtId="37" fontId="26" fillId="7" borderId="21" xfId="53" applyFont="1" applyFill="1" applyBorder="1" applyAlignment="1" applyProtection="1">
      <alignment horizontal="center"/>
      <protection/>
    </xf>
    <xf numFmtId="37" fontId="26" fillId="7" borderId="22" xfId="53" applyFont="1" applyFill="1" applyBorder="1" applyAlignment="1" applyProtection="1">
      <alignment horizontal="center"/>
      <protection/>
    </xf>
    <xf numFmtId="37" fontId="26" fillId="7" borderId="23" xfId="53" applyFont="1" applyFill="1" applyBorder="1" applyAlignment="1" applyProtection="1">
      <alignment horizontal="center"/>
      <protection/>
    </xf>
    <xf numFmtId="37" fontId="26" fillId="7" borderId="22" xfId="53" applyFont="1" applyFill="1" applyBorder="1" applyAlignment="1" applyProtection="1">
      <alignment horizontal="centerContinuous"/>
      <protection/>
    </xf>
    <xf numFmtId="37" fontId="26" fillId="7" borderId="22" xfId="53" applyFont="1" applyFill="1" applyBorder="1" applyAlignment="1">
      <alignment horizontal="centerContinuous"/>
      <protection/>
    </xf>
    <xf numFmtId="37" fontId="26" fillId="7" borderId="24" xfId="53" applyFont="1" applyFill="1" applyBorder="1" applyAlignment="1">
      <alignment horizontal="centerContinuous"/>
      <protection/>
    </xf>
    <xf numFmtId="37" fontId="26" fillId="7" borderId="25" xfId="53" applyFont="1" applyFill="1" applyBorder="1" applyAlignment="1" applyProtection="1">
      <alignment horizontal="center" vertical="center"/>
      <protection/>
    </xf>
    <xf numFmtId="37" fontId="26" fillId="7" borderId="26" xfId="53" applyFont="1" applyFill="1" applyBorder="1" applyAlignment="1">
      <alignment horizontal="center" vertical="center" wrapText="1"/>
      <protection/>
    </xf>
    <xf numFmtId="37" fontId="28" fillId="7" borderId="27" xfId="53" applyFont="1" applyFill="1" applyBorder="1" applyAlignment="1">
      <alignment horizontal="center" vertical="center"/>
      <protection/>
    </xf>
    <xf numFmtId="37" fontId="28" fillId="7" borderId="28" xfId="53" applyFont="1" applyFill="1" applyBorder="1" applyAlignment="1">
      <alignment horizontal="center" vertical="center"/>
      <protection/>
    </xf>
    <xf numFmtId="37" fontId="28" fillId="7" borderId="0" xfId="53" applyFont="1" applyFill="1" applyBorder="1" applyAlignment="1">
      <alignment horizontal="center" vertical="center"/>
      <protection/>
    </xf>
    <xf numFmtId="37" fontId="28" fillId="7" borderId="29" xfId="53" applyFont="1" applyFill="1" applyBorder="1" applyAlignment="1">
      <alignment horizontal="center" vertical="center" wrapText="1"/>
      <protection/>
    </xf>
    <xf numFmtId="37" fontId="26" fillId="7" borderId="30" xfId="53" applyFont="1" applyFill="1" applyBorder="1" applyAlignment="1" applyProtection="1">
      <alignment horizontal="fill"/>
      <protection/>
    </xf>
    <xf numFmtId="37" fontId="26" fillId="7" borderId="31" xfId="53" applyFont="1" applyFill="1" applyBorder="1" applyAlignment="1" applyProtection="1">
      <alignment horizontal="fill"/>
      <protection/>
    </xf>
    <xf numFmtId="37" fontId="26" fillId="7" borderId="32" xfId="53" applyFont="1" applyFill="1" applyBorder="1" applyAlignment="1" applyProtection="1">
      <alignment horizontal="fill"/>
      <protection/>
    </xf>
    <xf numFmtId="37" fontId="26" fillId="7" borderId="33" xfId="53" applyFont="1" applyFill="1" applyBorder="1" applyAlignment="1" applyProtection="1">
      <alignment horizontal="fill"/>
      <protection/>
    </xf>
    <xf numFmtId="37" fontId="28" fillId="7" borderId="34" xfId="53" applyFont="1" applyFill="1" applyBorder="1" applyAlignment="1">
      <alignment vertical="center"/>
      <protection/>
    </xf>
    <xf numFmtId="37" fontId="28" fillId="7" borderId="35" xfId="53" applyFont="1" applyFill="1" applyBorder="1" applyAlignment="1">
      <alignment horizontal="center" vertical="center" wrapText="1"/>
      <protection/>
    </xf>
    <xf numFmtId="37" fontId="25" fillId="7" borderId="15" xfId="53" applyFont="1" applyFill="1" applyBorder="1" applyAlignment="1" applyProtection="1">
      <alignment horizontal="centerContinuous"/>
      <protection/>
    </xf>
    <xf numFmtId="37" fontId="25" fillId="7" borderId="17" xfId="53" applyFont="1" applyFill="1" applyBorder="1" applyAlignment="1">
      <alignment horizontal="centerContinuous"/>
      <protection/>
    </xf>
    <xf numFmtId="37" fontId="28" fillId="7" borderId="36" xfId="53" applyFont="1" applyFill="1" applyBorder="1" applyAlignment="1">
      <alignment horizontal="center" vertical="center"/>
      <protection/>
    </xf>
    <xf numFmtId="37" fontId="28" fillId="7" borderId="37" xfId="53" applyFont="1" applyFill="1" applyBorder="1" applyAlignment="1">
      <alignment horizontal="center" vertical="center"/>
      <protection/>
    </xf>
    <xf numFmtId="37" fontId="28" fillId="7" borderId="16" xfId="53" applyFont="1" applyFill="1" applyBorder="1" applyAlignment="1">
      <alignment horizontal="center" vertical="center"/>
      <protection/>
    </xf>
    <xf numFmtId="37" fontId="28" fillId="7" borderId="38" xfId="53" applyFont="1" applyFill="1" applyBorder="1" applyAlignment="1">
      <alignment horizontal="center" vertical="center" wrapText="1"/>
      <protection/>
    </xf>
    <xf numFmtId="37" fontId="26" fillId="7" borderId="39" xfId="53" applyFont="1" applyFill="1" applyBorder="1" applyAlignment="1" applyProtection="1">
      <alignment horizontal="center"/>
      <protection/>
    </xf>
    <xf numFmtId="37" fontId="26" fillId="7" borderId="40" xfId="53" applyFont="1" applyFill="1" applyBorder="1" applyAlignment="1" applyProtection="1">
      <alignment horizontal="center"/>
      <protection/>
    </xf>
    <xf numFmtId="37" fontId="26" fillId="7" borderId="41" xfId="53" applyFont="1" applyFill="1" applyBorder="1" applyAlignment="1" applyProtection="1">
      <alignment horizontal="center"/>
      <protection/>
    </xf>
    <xf numFmtId="37" fontId="26" fillId="7" borderId="37" xfId="53" applyFont="1" applyFill="1" applyBorder="1" applyAlignment="1" applyProtection="1">
      <alignment horizontal="center"/>
      <protection/>
    </xf>
    <xf numFmtId="37" fontId="28" fillId="7" borderId="42" xfId="53" applyFont="1" applyFill="1" applyBorder="1" applyAlignment="1">
      <alignment vertical="center"/>
      <protection/>
    </xf>
    <xf numFmtId="37" fontId="28" fillId="7" borderId="43" xfId="53" applyFont="1" applyFill="1" applyBorder="1" applyAlignment="1">
      <alignment horizontal="center" vertical="center" wrapText="1"/>
      <protection/>
    </xf>
    <xf numFmtId="37" fontId="27" fillId="0" borderId="13" xfId="53" applyFont="1" applyFill="1" applyBorder="1" applyAlignment="1" applyProtection="1">
      <alignment horizontal="center" vertical="center"/>
      <protection/>
    </xf>
    <xf numFmtId="37" fontId="29" fillId="0" borderId="14" xfId="53" applyFont="1" applyFill="1" applyBorder="1" applyAlignment="1" applyProtection="1">
      <alignment horizontal="left"/>
      <protection/>
    </xf>
    <xf numFmtId="3" fontId="22" fillId="0" borderId="27" xfId="53" applyNumberFormat="1" applyFont="1" applyFill="1" applyBorder="1" applyAlignment="1">
      <alignment horizontal="right"/>
      <protection/>
    </xf>
    <xf numFmtId="3" fontId="22" fillId="0" borderId="28" xfId="53" applyNumberFormat="1" applyFont="1" applyFill="1" applyBorder="1">
      <alignment/>
      <protection/>
    </xf>
    <xf numFmtId="3" fontId="22" fillId="0" borderId="34" xfId="53" applyNumberFormat="1" applyFont="1" applyFill="1" applyBorder="1">
      <alignment/>
      <protection/>
    </xf>
    <xf numFmtId="3" fontId="22" fillId="0" borderId="29" xfId="53" applyNumberFormat="1" applyFont="1" applyFill="1" applyBorder="1">
      <alignment/>
      <protection/>
    </xf>
    <xf numFmtId="3" fontId="22" fillId="0" borderId="44" xfId="53" applyNumberFormat="1" applyFont="1" applyFill="1" applyBorder="1" applyAlignment="1">
      <alignment horizontal="right"/>
      <protection/>
    </xf>
    <xf numFmtId="3" fontId="22" fillId="0" borderId="45" xfId="53" applyNumberFormat="1" applyFont="1" applyFill="1" applyBorder="1" applyAlignment="1">
      <alignment horizontal="right"/>
      <protection/>
    </xf>
    <xf numFmtId="37" fontId="22" fillId="0" borderId="46" xfId="53" applyFont="1" applyFill="1" applyBorder="1" applyProtection="1">
      <alignment/>
      <protection/>
    </xf>
    <xf numFmtId="37" fontId="22" fillId="0" borderId="28" xfId="53" applyFont="1" applyFill="1" applyBorder="1" applyAlignment="1" applyProtection="1">
      <alignment horizontal="right"/>
      <protection/>
    </xf>
    <xf numFmtId="37" fontId="22" fillId="0" borderId="45" xfId="53" applyFont="1" applyFill="1" applyBorder="1" applyAlignment="1" applyProtection="1">
      <alignment horizontal="right"/>
      <protection/>
    </xf>
    <xf numFmtId="37" fontId="22" fillId="0" borderId="45" xfId="53" applyFont="1" applyFill="1" applyBorder="1" applyProtection="1">
      <alignment/>
      <protection/>
    </xf>
    <xf numFmtId="37" fontId="22" fillId="0" borderId="0" xfId="53" applyFont="1" applyFill="1" applyBorder="1" applyProtection="1">
      <alignment/>
      <protection/>
    </xf>
    <xf numFmtId="37" fontId="22" fillId="0" borderId="29" xfId="53" applyFont="1" applyBorder="1">
      <alignment/>
      <protection/>
    </xf>
    <xf numFmtId="37" fontId="22" fillId="0" borderId="0" xfId="53" applyFont="1" applyBorder="1">
      <alignment/>
      <protection/>
    </xf>
    <xf numFmtId="37" fontId="22" fillId="0" borderId="35" xfId="53" applyFont="1" applyBorder="1">
      <alignment/>
      <protection/>
    </xf>
    <xf numFmtId="37" fontId="22" fillId="0" borderId="0" xfId="53" applyFont="1">
      <alignment/>
      <protection/>
    </xf>
    <xf numFmtId="37" fontId="30" fillId="0" borderId="13" xfId="53" applyFont="1" applyBorder="1">
      <alignment/>
      <protection/>
    </xf>
    <xf numFmtId="37" fontId="29" fillId="0" borderId="14" xfId="53" applyFont="1" applyFill="1" applyBorder="1" applyAlignment="1" applyProtection="1">
      <alignment horizontal="left"/>
      <protection/>
    </xf>
    <xf numFmtId="3" fontId="22" fillId="0" borderId="27" xfId="53" applyNumberFormat="1" applyFont="1" applyFill="1" applyBorder="1" applyAlignment="1">
      <alignment horizontal="right"/>
      <protection/>
    </xf>
    <xf numFmtId="3" fontId="22" fillId="0" borderId="28" xfId="53" applyNumberFormat="1" applyFont="1" applyFill="1" applyBorder="1">
      <alignment/>
      <protection/>
    </xf>
    <xf numFmtId="3" fontId="22" fillId="0" borderId="34" xfId="53" applyNumberFormat="1" applyFont="1" applyFill="1" applyBorder="1">
      <alignment/>
      <protection/>
    </xf>
    <xf numFmtId="3" fontId="22" fillId="0" borderId="29" xfId="53" applyNumberFormat="1" applyFont="1" applyFill="1" applyBorder="1">
      <alignment/>
      <protection/>
    </xf>
    <xf numFmtId="3" fontId="22" fillId="0" borderId="44" xfId="53" applyNumberFormat="1" applyFont="1" applyFill="1" applyBorder="1" applyAlignment="1">
      <alignment horizontal="right"/>
      <protection/>
    </xf>
    <xf numFmtId="3" fontId="22" fillId="0" borderId="45" xfId="53" applyNumberFormat="1" applyFont="1" applyFill="1" applyBorder="1" applyAlignment="1">
      <alignment horizontal="right"/>
      <protection/>
    </xf>
    <xf numFmtId="37" fontId="22" fillId="0" borderId="46" xfId="53" applyFont="1" applyFill="1" applyBorder="1" applyProtection="1">
      <alignment/>
      <protection/>
    </xf>
    <xf numFmtId="37" fontId="22" fillId="0" borderId="28" xfId="53" applyFont="1" applyFill="1" applyBorder="1" applyAlignment="1" applyProtection="1">
      <alignment horizontal="right"/>
      <protection/>
    </xf>
    <xf numFmtId="37" fontId="22" fillId="0" borderId="45" xfId="53" applyFont="1" applyFill="1" applyBorder="1" applyAlignment="1" applyProtection="1">
      <alignment horizontal="right"/>
      <protection/>
    </xf>
    <xf numFmtId="37" fontId="22" fillId="0" borderId="45" xfId="53" applyFont="1" applyFill="1" applyBorder="1" applyProtection="1">
      <alignment/>
      <protection/>
    </xf>
    <xf numFmtId="37" fontId="22" fillId="0" borderId="0" xfId="53" applyFont="1" applyFill="1" applyBorder="1" applyAlignment="1" applyProtection="1">
      <alignment horizontal="right"/>
      <protection/>
    </xf>
    <xf numFmtId="37" fontId="22" fillId="0" borderId="29" xfId="53" applyFont="1" applyBorder="1">
      <alignment/>
      <protection/>
    </xf>
    <xf numFmtId="37" fontId="22" fillId="0" borderId="0" xfId="53" applyFont="1" applyBorder="1">
      <alignment/>
      <protection/>
    </xf>
    <xf numFmtId="37" fontId="22" fillId="0" borderId="35" xfId="53" applyFont="1" applyBorder="1">
      <alignment/>
      <protection/>
    </xf>
    <xf numFmtId="37" fontId="29" fillId="0" borderId="0" xfId="53" applyFont="1">
      <alignment/>
      <protection/>
    </xf>
    <xf numFmtId="37" fontId="22" fillId="0" borderId="28" xfId="53" applyFont="1" applyFill="1" applyBorder="1" applyProtection="1">
      <alignment/>
      <protection/>
    </xf>
    <xf numFmtId="37" fontId="31" fillId="0" borderId="14" xfId="53" applyFont="1" applyFill="1" applyBorder="1" applyAlignment="1" applyProtection="1">
      <alignment horizontal="left"/>
      <protection/>
    </xf>
    <xf numFmtId="3" fontId="32" fillId="0" borderId="27" xfId="53" applyNumberFormat="1" applyFont="1" applyFill="1" applyBorder="1" applyAlignment="1">
      <alignment horizontal="right"/>
      <protection/>
    </xf>
    <xf numFmtId="3" fontId="32" fillId="0" borderId="28" xfId="53" applyNumberFormat="1" applyFont="1" applyFill="1" applyBorder="1">
      <alignment/>
      <protection/>
    </xf>
    <xf numFmtId="3" fontId="32" fillId="0" borderId="34" xfId="53" applyNumberFormat="1" applyFont="1" applyFill="1" applyBorder="1">
      <alignment/>
      <protection/>
    </xf>
    <xf numFmtId="3" fontId="32" fillId="0" borderId="29" xfId="53" applyNumberFormat="1" applyFont="1" applyFill="1" applyBorder="1">
      <alignment/>
      <protection/>
    </xf>
    <xf numFmtId="3" fontId="32" fillId="0" borderId="44" xfId="53" applyNumberFormat="1" applyFont="1" applyFill="1" applyBorder="1" applyAlignment="1">
      <alignment horizontal="right"/>
      <protection/>
    </xf>
    <xf numFmtId="3" fontId="32" fillId="0" borderId="45" xfId="53" applyNumberFormat="1" applyFont="1" applyFill="1" applyBorder="1" applyAlignment="1">
      <alignment horizontal="right"/>
      <protection/>
    </xf>
    <xf numFmtId="37" fontId="32" fillId="0" borderId="46" xfId="53" applyFont="1" applyFill="1" applyBorder="1" applyProtection="1">
      <alignment/>
      <protection/>
    </xf>
    <xf numFmtId="37" fontId="32" fillId="0" borderId="28" xfId="53" applyFont="1" applyFill="1" applyBorder="1" applyAlignment="1" applyProtection="1">
      <alignment horizontal="right"/>
      <protection/>
    </xf>
    <xf numFmtId="37" fontId="32" fillId="0" borderId="45" xfId="53" applyFont="1" applyFill="1" applyBorder="1" applyAlignment="1" applyProtection="1">
      <alignment horizontal="right"/>
      <protection/>
    </xf>
    <xf numFmtId="37" fontId="32" fillId="0" borderId="45" xfId="53" applyFont="1" applyFill="1" applyBorder="1" applyProtection="1">
      <alignment/>
      <protection/>
    </xf>
    <xf numFmtId="37" fontId="32" fillId="0" borderId="0" xfId="53" applyFont="1" applyFill="1" applyBorder="1" applyAlignment="1" applyProtection="1">
      <alignment horizontal="right"/>
      <protection/>
    </xf>
    <xf numFmtId="37" fontId="32" fillId="0" borderId="29" xfId="53" applyFont="1" applyBorder="1">
      <alignment/>
      <protection/>
    </xf>
    <xf numFmtId="37" fontId="32" fillId="0" borderId="0" xfId="53" applyFont="1" applyBorder="1">
      <alignment/>
      <protection/>
    </xf>
    <xf numFmtId="37" fontId="32" fillId="0" borderId="35" xfId="53" applyFont="1" applyBorder="1">
      <alignment/>
      <protection/>
    </xf>
    <xf numFmtId="37" fontId="33" fillId="0" borderId="0" xfId="53" applyFont="1">
      <alignment/>
      <protection/>
    </xf>
    <xf numFmtId="37" fontId="30" fillId="0" borderId="47" xfId="53" applyFont="1" applyBorder="1">
      <alignment/>
      <protection/>
    </xf>
    <xf numFmtId="37" fontId="28" fillId="0" borderId="48" xfId="53" applyFont="1" applyFill="1" applyBorder="1" applyAlignment="1">
      <alignment vertical="center"/>
      <protection/>
    </xf>
    <xf numFmtId="37" fontId="29" fillId="0" borderId="49" xfId="53" applyFont="1" applyFill="1" applyBorder="1" applyAlignment="1" applyProtection="1">
      <alignment horizontal="left"/>
      <protection/>
    </xf>
    <xf numFmtId="3" fontId="22" fillId="0" borderId="50" xfId="53" applyNumberFormat="1" applyFont="1" applyFill="1" applyBorder="1" applyAlignment="1">
      <alignment horizontal="right"/>
      <protection/>
    </xf>
    <xf numFmtId="3" fontId="22" fillId="0" borderId="51" xfId="53" applyNumberFormat="1" applyFont="1" applyFill="1" applyBorder="1">
      <alignment/>
      <protection/>
    </xf>
    <xf numFmtId="3" fontId="22" fillId="0" borderId="52" xfId="53" applyNumberFormat="1" applyFont="1" applyFill="1" applyBorder="1">
      <alignment/>
      <protection/>
    </xf>
    <xf numFmtId="3" fontId="22" fillId="0" borderId="53" xfId="53" applyNumberFormat="1" applyFont="1" applyFill="1" applyBorder="1">
      <alignment/>
      <protection/>
    </xf>
    <xf numFmtId="37" fontId="22" fillId="0" borderId="54" xfId="53" applyFont="1" applyFill="1" applyBorder="1" applyAlignment="1" applyProtection="1">
      <alignment horizontal="right"/>
      <protection/>
    </xf>
    <xf numFmtId="37" fontId="22" fillId="0" borderId="55" xfId="53" applyFont="1" applyFill="1" applyBorder="1" applyAlignment="1" applyProtection="1">
      <alignment horizontal="right"/>
      <protection/>
    </xf>
    <xf numFmtId="37" fontId="22" fillId="0" borderId="56" xfId="53" applyFont="1" applyFill="1" applyBorder="1" applyProtection="1">
      <alignment/>
      <protection/>
    </xf>
    <xf numFmtId="37" fontId="22" fillId="0" borderId="51" xfId="53" applyFont="1" applyFill="1" applyBorder="1" applyAlignment="1" applyProtection="1">
      <alignment horizontal="right"/>
      <protection/>
    </xf>
    <xf numFmtId="37" fontId="22" fillId="0" borderId="55" xfId="53" applyFont="1" applyFill="1" applyBorder="1" applyProtection="1">
      <alignment/>
      <protection/>
    </xf>
    <xf numFmtId="37" fontId="22" fillId="0" borderId="57" xfId="53" applyFont="1" applyFill="1" applyBorder="1" applyAlignment="1" applyProtection="1">
      <alignment horizontal="right"/>
      <protection/>
    </xf>
    <xf numFmtId="37" fontId="22" fillId="0" borderId="53" xfId="53" applyFont="1" applyBorder="1">
      <alignment/>
      <protection/>
    </xf>
    <xf numFmtId="37" fontId="22" fillId="0" borderId="56" xfId="53" applyFont="1" applyBorder="1">
      <alignment/>
      <protection/>
    </xf>
    <xf numFmtId="37" fontId="22" fillId="0" borderId="58" xfId="53" applyFont="1" applyBorder="1">
      <alignment/>
      <protection/>
    </xf>
    <xf numFmtId="37" fontId="27" fillId="0" borderId="13" xfId="53" applyFont="1" applyFill="1" applyBorder="1" applyAlignment="1" applyProtection="1">
      <alignment horizontal="center" vertical="center"/>
      <protection/>
    </xf>
    <xf numFmtId="3" fontId="22" fillId="0" borderId="13" xfId="53" applyNumberFormat="1" applyFont="1" applyFill="1" applyBorder="1">
      <alignment/>
      <protection/>
    </xf>
    <xf numFmtId="37" fontId="22" fillId="0" borderId="0" xfId="53" applyFont="1" applyFill="1" applyBorder="1" applyAlignment="1" applyProtection="1">
      <alignment horizontal="right"/>
      <protection/>
    </xf>
    <xf numFmtId="37" fontId="22" fillId="0" borderId="46" xfId="53" applyFont="1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37" fontId="31" fillId="0" borderId="14" xfId="53" applyFont="1" applyFill="1" applyBorder="1" applyAlignment="1" applyProtection="1">
      <alignment horizontal="left"/>
      <protection/>
    </xf>
    <xf numFmtId="3" fontId="32" fillId="0" borderId="27" xfId="53" applyNumberFormat="1" applyFont="1" applyFill="1" applyBorder="1" applyAlignment="1">
      <alignment horizontal="right"/>
      <protection/>
    </xf>
    <xf numFmtId="3" fontId="32" fillId="0" borderId="28" xfId="53" applyNumberFormat="1" applyFont="1" applyFill="1" applyBorder="1">
      <alignment/>
      <protection/>
    </xf>
    <xf numFmtId="3" fontId="32" fillId="0" borderId="34" xfId="53" applyNumberFormat="1" applyFont="1" applyFill="1" applyBorder="1">
      <alignment/>
      <protection/>
    </xf>
    <xf numFmtId="3" fontId="32" fillId="0" borderId="29" xfId="53" applyNumberFormat="1" applyFont="1" applyFill="1" applyBorder="1">
      <alignment/>
      <protection/>
    </xf>
    <xf numFmtId="3" fontId="32" fillId="0" borderId="13" xfId="53" applyNumberFormat="1" applyFont="1" applyFill="1" applyBorder="1">
      <alignment/>
      <protection/>
    </xf>
    <xf numFmtId="3" fontId="32" fillId="0" borderId="45" xfId="53" applyNumberFormat="1" applyFont="1" applyFill="1" applyBorder="1" applyAlignment="1">
      <alignment horizontal="right"/>
      <protection/>
    </xf>
    <xf numFmtId="37" fontId="32" fillId="0" borderId="46" xfId="53" applyFont="1" applyFill="1" applyBorder="1" applyProtection="1">
      <alignment/>
      <protection/>
    </xf>
    <xf numFmtId="37" fontId="32" fillId="0" borderId="28" xfId="53" applyFont="1" applyFill="1" applyBorder="1" applyAlignment="1" applyProtection="1">
      <alignment horizontal="right"/>
      <protection/>
    </xf>
    <xf numFmtId="37" fontId="32" fillId="0" borderId="45" xfId="53" applyFont="1" applyFill="1" applyBorder="1" applyAlignment="1" applyProtection="1">
      <alignment horizontal="right"/>
      <protection/>
    </xf>
    <xf numFmtId="37" fontId="32" fillId="0" borderId="45" xfId="53" applyFont="1" applyFill="1" applyBorder="1" applyProtection="1">
      <alignment/>
      <protection/>
    </xf>
    <xf numFmtId="37" fontId="32" fillId="0" borderId="0" xfId="53" applyFont="1" applyFill="1" applyBorder="1" applyAlignment="1" applyProtection="1">
      <alignment horizontal="right"/>
      <protection/>
    </xf>
    <xf numFmtId="37" fontId="32" fillId="0" borderId="29" xfId="53" applyFont="1" applyBorder="1">
      <alignment/>
      <protection/>
    </xf>
    <xf numFmtId="37" fontId="32" fillId="0" borderId="46" xfId="53" applyFont="1" applyBorder="1">
      <alignment/>
      <protection/>
    </xf>
    <xf numFmtId="37" fontId="32" fillId="0" borderId="35" xfId="53" applyFont="1" applyBorder="1">
      <alignment/>
      <protection/>
    </xf>
    <xf numFmtId="37" fontId="32" fillId="0" borderId="0" xfId="53" applyFont="1">
      <alignment/>
      <protection/>
    </xf>
    <xf numFmtId="37" fontId="35" fillId="0" borderId="48" xfId="53" applyFont="1" applyFill="1" applyBorder="1" applyAlignment="1" applyProtection="1">
      <alignment horizontal="left"/>
      <protection/>
    </xf>
    <xf numFmtId="37" fontId="22" fillId="0" borderId="50" xfId="53" applyFont="1" applyFill="1" applyBorder="1" applyAlignment="1" applyProtection="1">
      <alignment horizontal="right"/>
      <protection/>
    </xf>
    <xf numFmtId="37" fontId="22" fillId="0" borderId="52" xfId="53" applyFont="1" applyFill="1" applyBorder="1" applyAlignment="1" applyProtection="1">
      <alignment horizontal="right"/>
      <protection/>
    </xf>
    <xf numFmtId="37" fontId="22" fillId="0" borderId="53" xfId="53" applyFont="1" applyFill="1" applyBorder="1" applyAlignment="1" applyProtection="1">
      <alignment horizontal="right"/>
      <protection/>
    </xf>
    <xf numFmtId="37" fontId="22" fillId="0" borderId="48" xfId="53" applyFont="1" applyFill="1" applyBorder="1" applyAlignment="1" applyProtection="1">
      <alignment horizontal="right"/>
      <protection/>
    </xf>
    <xf numFmtId="37" fontId="22" fillId="0" borderId="57" xfId="53" applyFont="1" applyBorder="1" applyAlignment="1" applyProtection="1">
      <alignment horizontal="right"/>
      <protection/>
    </xf>
    <xf numFmtId="37" fontId="36" fillId="0" borderId="13" xfId="53" applyFont="1" applyFill="1" applyBorder="1" applyAlignment="1" applyProtection="1">
      <alignment horizontal="left"/>
      <protection/>
    </xf>
    <xf numFmtId="3" fontId="22" fillId="0" borderId="59" xfId="53" applyNumberFormat="1" applyFont="1" applyFill="1" applyBorder="1" applyAlignment="1">
      <alignment horizontal="right"/>
      <protection/>
    </xf>
    <xf numFmtId="3" fontId="22" fillId="0" borderId="28" xfId="53" applyNumberFormat="1" applyFont="1" applyFill="1" applyBorder="1" applyAlignment="1">
      <alignment horizontal="right"/>
      <protection/>
    </xf>
    <xf numFmtId="37" fontId="22" fillId="0" borderId="0" xfId="53" applyFont="1" applyBorder="1" applyAlignment="1" applyProtection="1">
      <alignment horizontal="right"/>
      <protection/>
    </xf>
    <xf numFmtId="37" fontId="22" fillId="0" borderId="46" xfId="53" applyFont="1" applyBorder="1">
      <alignment/>
      <protection/>
    </xf>
    <xf numFmtId="37" fontId="22" fillId="0" borderId="60" xfId="53" applyFont="1" applyBorder="1">
      <alignment/>
      <protection/>
    </xf>
    <xf numFmtId="37" fontId="37" fillId="0" borderId="48" xfId="53" applyFont="1" applyFill="1" applyBorder="1" applyAlignment="1" applyProtection="1">
      <alignment horizontal="left"/>
      <protection/>
    </xf>
    <xf numFmtId="37" fontId="22" fillId="0" borderId="57" xfId="53" applyFont="1" applyBorder="1">
      <alignment/>
      <protection/>
    </xf>
    <xf numFmtId="37" fontId="22" fillId="0" borderId="14" xfId="53" applyFont="1" applyFill="1" applyBorder="1">
      <alignment/>
      <protection/>
    </xf>
    <xf numFmtId="2" fontId="28" fillId="0" borderId="27" xfId="53" applyNumberFormat="1" applyFont="1" applyFill="1" applyBorder="1" applyAlignment="1" applyProtection="1">
      <alignment horizontal="right" indent="1"/>
      <protection/>
    </xf>
    <xf numFmtId="2" fontId="28" fillId="0" borderId="28" xfId="53" applyNumberFormat="1" applyFont="1" applyFill="1" applyBorder="1" applyAlignment="1" applyProtection="1">
      <alignment horizontal="center"/>
      <protection/>
    </xf>
    <xf numFmtId="2" fontId="28" fillId="0" borderId="34" xfId="53" applyNumberFormat="1" applyFont="1" applyFill="1" applyBorder="1" applyAlignment="1" applyProtection="1">
      <alignment horizontal="center"/>
      <protection/>
    </xf>
    <xf numFmtId="2" fontId="28" fillId="0" borderId="29" xfId="53" applyNumberFormat="1" applyFont="1" applyFill="1" applyBorder="1" applyAlignment="1" applyProtection="1">
      <alignment horizontal="center"/>
      <protection/>
    </xf>
    <xf numFmtId="2" fontId="28" fillId="0" borderId="44" xfId="53" applyNumberFormat="1" applyFont="1" applyFill="1" applyBorder="1" applyAlignment="1" applyProtection="1">
      <alignment horizontal="right" indent="1"/>
      <protection/>
    </xf>
    <xf numFmtId="2" fontId="28" fillId="0" borderId="45" xfId="53" applyNumberFormat="1" applyFont="1" applyFill="1" applyBorder="1" applyAlignment="1" applyProtection="1">
      <alignment horizontal="right" indent="1"/>
      <protection/>
    </xf>
    <xf numFmtId="2" fontId="28" fillId="0" borderId="59" xfId="53" applyNumberFormat="1" applyFont="1" applyFill="1" applyBorder="1" applyAlignment="1" applyProtection="1">
      <alignment horizontal="center"/>
      <protection/>
    </xf>
    <xf numFmtId="2" fontId="28" fillId="0" borderId="45" xfId="53" applyNumberFormat="1" applyFont="1" applyFill="1" applyBorder="1" applyAlignment="1" applyProtection="1">
      <alignment horizontal="center"/>
      <protection/>
    </xf>
    <xf numFmtId="2" fontId="28" fillId="0" borderId="0" xfId="53" applyNumberFormat="1" applyFont="1" applyFill="1" applyBorder="1" applyAlignment="1" applyProtection="1">
      <alignment horizontal="right" indent="1"/>
      <protection/>
    </xf>
    <xf numFmtId="2" fontId="28" fillId="0" borderId="35" xfId="53" applyNumberFormat="1" applyFont="1" applyFill="1" applyBorder="1" applyAlignment="1" applyProtection="1">
      <alignment horizontal="center"/>
      <protection/>
    </xf>
    <xf numFmtId="37" fontId="36" fillId="0" borderId="47" xfId="53" applyFont="1" applyFill="1" applyBorder="1" applyAlignment="1" applyProtection="1">
      <alignment horizontal="left"/>
      <protection/>
    </xf>
    <xf numFmtId="37" fontId="22" fillId="0" borderId="61" xfId="53" applyFont="1" applyFill="1" applyBorder="1">
      <alignment/>
      <protection/>
    </xf>
    <xf numFmtId="2" fontId="28" fillId="0" borderId="62" xfId="53" applyNumberFormat="1" applyFont="1" applyFill="1" applyBorder="1" applyProtection="1">
      <alignment/>
      <protection/>
    </xf>
    <xf numFmtId="2" fontId="28" fillId="0" borderId="63" xfId="53" applyNumberFormat="1" applyFont="1" applyFill="1" applyBorder="1" applyProtection="1">
      <alignment/>
      <protection/>
    </xf>
    <xf numFmtId="2" fontId="28" fillId="0" borderId="64" xfId="53" applyNumberFormat="1" applyFont="1" applyFill="1" applyBorder="1" applyAlignment="1" applyProtection="1">
      <alignment horizontal="center"/>
      <protection/>
    </xf>
    <xf numFmtId="2" fontId="28" fillId="0" borderId="65" xfId="53" applyNumberFormat="1" applyFont="1" applyFill="1" applyBorder="1" applyAlignment="1" applyProtection="1">
      <alignment horizontal="center"/>
      <protection/>
    </xf>
    <xf numFmtId="2" fontId="28" fillId="0" borderId="66" xfId="53" applyNumberFormat="1" applyFont="1" applyFill="1" applyBorder="1" applyAlignment="1" applyProtection="1">
      <alignment horizontal="right" indent="1"/>
      <protection/>
    </xf>
    <xf numFmtId="2" fontId="28" fillId="0" borderId="67" xfId="53" applyNumberFormat="1" applyFont="1" applyFill="1" applyBorder="1" applyAlignment="1" applyProtection="1">
      <alignment horizontal="right" indent="1"/>
      <protection/>
    </xf>
    <xf numFmtId="2" fontId="28" fillId="0" borderId="68" xfId="53" applyNumberFormat="1" applyFont="1" applyFill="1" applyBorder="1" applyAlignment="1" applyProtection="1">
      <alignment horizontal="right" indent="1"/>
      <protection/>
    </xf>
    <xf numFmtId="2" fontId="28" fillId="0" borderId="63" xfId="53" applyNumberFormat="1" applyFont="1" applyFill="1" applyBorder="1" applyAlignment="1" applyProtection="1">
      <alignment horizontal="right" indent="1"/>
      <protection/>
    </xf>
    <xf numFmtId="2" fontId="28" fillId="0" borderId="69" xfId="53" applyNumberFormat="1" applyFont="1" applyBorder="1" applyAlignment="1" applyProtection="1">
      <alignment horizontal="right" indent="1"/>
      <protection/>
    </xf>
    <xf numFmtId="37" fontId="28" fillId="0" borderId="65" xfId="53" applyFont="1" applyBorder="1">
      <alignment/>
      <protection/>
    </xf>
    <xf numFmtId="2" fontId="28" fillId="0" borderId="69" xfId="53" applyNumberFormat="1" applyFont="1" applyBorder="1">
      <alignment/>
      <protection/>
    </xf>
    <xf numFmtId="2" fontId="28" fillId="0" borderId="60" xfId="53" applyNumberFormat="1" applyFont="1" applyBorder="1">
      <alignment/>
      <protection/>
    </xf>
    <xf numFmtId="37" fontId="37" fillId="0" borderId="13" xfId="53" applyFont="1" applyFill="1" applyBorder="1" applyAlignment="1" applyProtection="1">
      <alignment horizontal="left"/>
      <protection/>
    </xf>
    <xf numFmtId="2" fontId="28" fillId="0" borderId="27" xfId="53" applyNumberFormat="1" applyFont="1" applyFill="1" applyBorder="1" applyProtection="1">
      <alignment/>
      <protection/>
    </xf>
    <xf numFmtId="2" fontId="28" fillId="0" borderId="28" xfId="53" applyNumberFormat="1" applyFont="1" applyFill="1" applyBorder="1" applyProtection="1">
      <alignment/>
      <protection/>
    </xf>
    <xf numFmtId="2" fontId="28" fillId="0" borderId="46" xfId="53" applyNumberFormat="1" applyFont="1" applyFill="1" applyBorder="1" applyAlignment="1" applyProtection="1">
      <alignment horizontal="right" indent="1"/>
      <protection/>
    </xf>
    <xf numFmtId="2" fontId="28" fillId="0" borderId="28" xfId="53" applyNumberFormat="1" applyFont="1" applyFill="1" applyBorder="1" applyAlignment="1" applyProtection="1">
      <alignment horizontal="right" indent="1"/>
      <protection/>
    </xf>
    <xf numFmtId="2" fontId="28" fillId="0" borderId="0" xfId="53" applyNumberFormat="1" applyFont="1" applyBorder="1" applyAlignment="1" applyProtection="1">
      <alignment horizontal="right" indent="1"/>
      <protection/>
    </xf>
    <xf numFmtId="37" fontId="28" fillId="0" borderId="29" xfId="53" applyFont="1" applyBorder="1">
      <alignment/>
      <protection/>
    </xf>
    <xf numFmtId="2" fontId="28" fillId="0" borderId="0" xfId="53" applyNumberFormat="1" applyFont="1" applyBorder="1">
      <alignment/>
      <protection/>
    </xf>
    <xf numFmtId="2" fontId="28" fillId="0" borderId="35" xfId="53" applyNumberFormat="1" applyFont="1" applyBorder="1">
      <alignment/>
      <protection/>
    </xf>
    <xf numFmtId="37" fontId="36" fillId="0" borderId="15" xfId="53" applyFont="1" applyFill="1" applyBorder="1" applyAlignment="1" applyProtection="1">
      <alignment horizontal="left"/>
      <protection/>
    </xf>
    <xf numFmtId="37" fontId="29" fillId="0" borderId="17" xfId="53" applyFont="1" applyFill="1" applyBorder="1" applyAlignment="1" applyProtection="1">
      <alignment horizontal="left"/>
      <protection/>
    </xf>
    <xf numFmtId="2" fontId="28" fillId="0" borderId="36" xfId="53" applyNumberFormat="1" applyFont="1" applyFill="1" applyBorder="1" applyAlignment="1" applyProtection="1">
      <alignment horizontal="right" indent="1"/>
      <protection/>
    </xf>
    <xf numFmtId="2" fontId="28" fillId="0" borderId="37" xfId="53" applyNumberFormat="1" applyFont="1" applyFill="1" applyBorder="1" applyAlignment="1" applyProtection="1">
      <alignment horizontal="center"/>
      <protection/>
    </xf>
    <xf numFmtId="2" fontId="28" fillId="0" borderId="42" xfId="53" applyNumberFormat="1" applyFont="1" applyFill="1" applyBorder="1" applyAlignment="1" applyProtection="1">
      <alignment horizontal="center"/>
      <protection/>
    </xf>
    <xf numFmtId="2" fontId="28" fillId="0" borderId="38" xfId="53" applyNumberFormat="1" applyFont="1" applyFill="1" applyBorder="1" applyAlignment="1" applyProtection="1">
      <alignment horizontal="center"/>
      <protection/>
    </xf>
    <xf numFmtId="2" fontId="28" fillId="0" borderId="39" xfId="53" applyNumberFormat="1" applyFont="1" applyFill="1" applyBorder="1" applyAlignment="1" applyProtection="1">
      <alignment horizontal="right" indent="1"/>
      <protection/>
    </xf>
    <xf numFmtId="2" fontId="28" fillId="0" borderId="40" xfId="53" applyNumberFormat="1" applyFont="1" applyFill="1" applyBorder="1" applyAlignment="1" applyProtection="1">
      <alignment horizontal="right" indent="1"/>
      <protection/>
    </xf>
    <xf numFmtId="2" fontId="28" fillId="0" borderId="41" xfId="53" applyNumberFormat="1" applyFont="1" applyFill="1" applyBorder="1" applyAlignment="1" applyProtection="1">
      <alignment horizontal="center"/>
      <protection/>
    </xf>
    <xf numFmtId="2" fontId="28" fillId="0" borderId="40" xfId="53" applyNumberFormat="1" applyFont="1" applyFill="1" applyBorder="1" applyAlignment="1" applyProtection="1">
      <alignment horizontal="center"/>
      <protection/>
    </xf>
    <xf numFmtId="2" fontId="28" fillId="0" borderId="40" xfId="53" applyNumberFormat="1" applyFont="1" applyBorder="1" applyAlignment="1" applyProtection="1">
      <alignment horizontal="center"/>
      <protection/>
    </xf>
    <xf numFmtId="2" fontId="28" fillId="0" borderId="38" xfId="53" applyNumberFormat="1" applyFont="1" applyBorder="1" applyAlignment="1" applyProtection="1">
      <alignment horizontal="center"/>
      <protection/>
    </xf>
    <xf numFmtId="2" fontId="28" fillId="0" borderId="16" xfId="53" applyNumberFormat="1" applyFont="1" applyFill="1" applyBorder="1" applyAlignment="1" applyProtection="1">
      <alignment horizontal="right" indent="1"/>
      <protection/>
    </xf>
    <xf numFmtId="2" fontId="28" fillId="0" borderId="43" xfId="53" applyNumberFormat="1" applyFont="1" applyFill="1" applyBorder="1" applyAlignment="1" applyProtection="1">
      <alignment horizontal="center"/>
      <protection/>
    </xf>
    <xf numFmtId="0" fontId="38" fillId="0" borderId="0" xfId="54" applyNumberFormat="1" applyFont="1" applyFill="1" applyBorder="1">
      <alignment/>
      <protection/>
    </xf>
    <xf numFmtId="37" fontId="29" fillId="0" borderId="0" xfId="53" applyFont="1" applyFill="1" applyBorder="1">
      <alignment/>
      <protection/>
    </xf>
    <xf numFmtId="39" fontId="29" fillId="0" borderId="0" xfId="53" applyNumberFormat="1" applyFont="1" applyFill="1" applyBorder="1" applyProtection="1">
      <alignment/>
      <protection/>
    </xf>
    <xf numFmtId="39" fontId="29" fillId="0" borderId="0" xfId="53" applyNumberFormat="1" applyFont="1" applyBorder="1" applyProtection="1">
      <alignment/>
      <protection/>
    </xf>
    <xf numFmtId="37" fontId="22" fillId="0" borderId="0" xfId="53" applyFont="1" applyFill="1">
      <alignment/>
      <protection/>
    </xf>
    <xf numFmtId="2" fontId="22" fillId="0" borderId="0" xfId="53" applyNumberFormat="1" applyFont="1" applyFill="1">
      <alignment/>
      <protection/>
    </xf>
    <xf numFmtId="4" fontId="22" fillId="0" borderId="0" xfId="53" applyNumberFormat="1" applyFont="1">
      <alignment/>
      <protection/>
    </xf>
    <xf numFmtId="0" fontId="24" fillId="7" borderId="70" xfId="59" applyFont="1" applyFill="1" applyBorder="1" applyAlignment="1">
      <alignment horizontal="center" vertical="center"/>
      <protection/>
    </xf>
    <xf numFmtId="0" fontId="24" fillId="7" borderId="71" xfId="59" applyFont="1" applyFill="1" applyBorder="1" applyAlignment="1">
      <alignment horizontal="center" vertical="center"/>
      <protection/>
    </xf>
    <xf numFmtId="0" fontId="24" fillId="7" borderId="72" xfId="59" applyFont="1" applyFill="1" applyBorder="1" applyAlignment="1">
      <alignment horizontal="center" vertical="center"/>
      <protection/>
    </xf>
    <xf numFmtId="0" fontId="22" fillId="0" borderId="0" xfId="59" applyFont="1">
      <alignment/>
      <protection/>
    </xf>
    <xf numFmtId="1" fontId="29" fillId="7" borderId="73" xfId="59" applyNumberFormat="1" applyFont="1" applyFill="1" applyBorder="1" applyAlignment="1">
      <alignment horizontal="center" vertical="center" wrapText="1"/>
      <protection/>
    </xf>
    <xf numFmtId="0" fontId="29" fillId="7" borderId="70" xfId="59" applyFont="1" applyFill="1" applyBorder="1" applyAlignment="1">
      <alignment horizontal="center"/>
      <protection/>
    </xf>
    <xf numFmtId="0" fontId="29" fillId="7" borderId="71" xfId="59" applyFont="1" applyFill="1" applyBorder="1" applyAlignment="1">
      <alignment horizontal="center"/>
      <protection/>
    </xf>
    <xf numFmtId="0" fontId="29" fillId="7" borderId="57" xfId="59" applyFont="1" applyFill="1" applyBorder="1" applyAlignment="1">
      <alignment horizontal="center"/>
      <protection/>
    </xf>
    <xf numFmtId="0" fontId="29" fillId="7" borderId="56" xfId="59" applyFont="1" applyFill="1" applyBorder="1" applyAlignment="1">
      <alignment horizontal="center"/>
      <protection/>
    </xf>
    <xf numFmtId="0" fontId="29" fillId="7" borderId="72" xfId="59" applyFont="1" applyFill="1" applyBorder="1" applyAlignment="1">
      <alignment horizontal="center"/>
      <protection/>
    </xf>
    <xf numFmtId="0" fontId="22" fillId="7" borderId="74" xfId="59" applyFont="1" applyFill="1" applyBorder="1" applyAlignment="1">
      <alignment vertical="center"/>
      <protection/>
    </xf>
    <xf numFmtId="49" fontId="29" fillId="7" borderId="75" xfId="59" applyNumberFormat="1" applyFont="1" applyFill="1" applyBorder="1" applyAlignment="1">
      <alignment horizontal="center" vertical="center" wrapText="1"/>
      <protection/>
    </xf>
    <xf numFmtId="49" fontId="29" fillId="7" borderId="76" xfId="59" applyNumberFormat="1" applyFont="1" applyFill="1" applyBorder="1" applyAlignment="1">
      <alignment horizontal="center" vertical="center" wrapText="1"/>
      <protection/>
    </xf>
    <xf numFmtId="49" fontId="29" fillId="7" borderId="77" xfId="59" applyNumberFormat="1" applyFont="1" applyFill="1" applyBorder="1" applyAlignment="1">
      <alignment horizontal="center" vertical="center" wrapText="1"/>
      <protection/>
    </xf>
    <xf numFmtId="49" fontId="22" fillId="0" borderId="0" xfId="59" applyNumberFormat="1" applyFont="1" applyAlignment="1">
      <alignment horizontal="center" vertical="center" wrapText="1"/>
      <protection/>
    </xf>
    <xf numFmtId="0" fontId="31" fillId="0" borderId="78" xfId="59" applyNumberFormat="1" applyFont="1" applyBorder="1">
      <alignment/>
      <protection/>
    </xf>
    <xf numFmtId="3" fontId="31" fillId="0" borderId="79" xfId="59" applyNumberFormat="1" applyFont="1" applyBorder="1">
      <alignment/>
      <protection/>
    </xf>
    <xf numFmtId="10" fontId="31" fillId="0" borderId="80" xfId="59" applyNumberFormat="1" applyFont="1" applyBorder="1">
      <alignment/>
      <protection/>
    </xf>
    <xf numFmtId="2" fontId="31" fillId="0" borderId="81" xfId="59" applyNumberFormat="1" applyFont="1" applyBorder="1">
      <alignment/>
      <protection/>
    </xf>
    <xf numFmtId="2" fontId="31" fillId="0" borderId="80" xfId="59" applyNumberFormat="1" applyFont="1" applyBorder="1">
      <alignment/>
      <protection/>
    </xf>
    <xf numFmtId="0" fontId="31" fillId="0" borderId="0" xfId="59" applyFont="1">
      <alignment/>
      <protection/>
    </xf>
    <xf numFmtId="0" fontId="22" fillId="0" borderId="82" xfId="59" applyNumberFormat="1" applyFont="1" applyBorder="1" quotePrefix="1">
      <alignment/>
      <protection/>
    </xf>
    <xf numFmtId="3" fontId="22" fillId="0" borderId="83" xfId="59" applyNumberFormat="1" applyFont="1" applyBorder="1">
      <alignment/>
      <protection/>
    </xf>
    <xf numFmtId="10" fontId="22" fillId="0" borderId="84" xfId="59" applyNumberFormat="1" applyFont="1" applyBorder="1">
      <alignment/>
      <protection/>
    </xf>
    <xf numFmtId="2" fontId="22" fillId="0" borderId="85" xfId="59" applyNumberFormat="1" applyFont="1" applyBorder="1" applyAlignment="1">
      <alignment horizontal="right"/>
      <protection/>
    </xf>
    <xf numFmtId="2" fontId="22" fillId="0" borderId="85" xfId="59" applyNumberFormat="1" applyFont="1" applyBorder="1">
      <alignment/>
      <protection/>
    </xf>
    <xf numFmtId="0" fontId="22" fillId="0" borderId="86" xfId="59" applyNumberFormat="1" applyFont="1" applyBorder="1" quotePrefix="1">
      <alignment/>
      <protection/>
    </xf>
    <xf numFmtId="3" fontId="22" fillId="0" borderId="87" xfId="59" applyNumberFormat="1" applyFont="1" applyBorder="1">
      <alignment/>
      <protection/>
    </xf>
    <xf numFmtId="10" fontId="22" fillId="0" borderId="64" xfId="59" applyNumberFormat="1" applyFont="1" applyBorder="1">
      <alignment/>
      <protection/>
    </xf>
    <xf numFmtId="2" fontId="22" fillId="0" borderId="88" xfId="59" applyNumberFormat="1" applyFont="1" applyBorder="1" applyAlignment="1">
      <alignment horizontal="right"/>
      <protection/>
    </xf>
    <xf numFmtId="2" fontId="22" fillId="0" borderId="88" xfId="59" applyNumberFormat="1" applyFont="1" applyBorder="1">
      <alignment/>
      <protection/>
    </xf>
    <xf numFmtId="0" fontId="40" fillId="0" borderId="0" xfId="54" applyNumberFormat="1" applyFont="1" applyFill="1" applyBorder="1">
      <alignment/>
      <protection/>
    </xf>
    <xf numFmtId="0" fontId="24" fillId="7" borderId="70" xfId="60" applyFont="1" applyFill="1" applyBorder="1" applyAlignment="1">
      <alignment horizontal="center" vertical="center"/>
      <protection/>
    </xf>
    <xf numFmtId="0" fontId="24" fillId="7" borderId="71" xfId="60" applyFont="1" applyFill="1" applyBorder="1" applyAlignment="1">
      <alignment horizontal="center" vertical="center"/>
      <protection/>
    </xf>
    <xf numFmtId="0" fontId="24" fillId="7" borderId="72" xfId="60" applyFont="1" applyFill="1" applyBorder="1" applyAlignment="1">
      <alignment horizontal="center" vertical="center"/>
      <protection/>
    </xf>
    <xf numFmtId="0" fontId="22" fillId="0" borderId="0" xfId="60" applyFont="1">
      <alignment/>
      <protection/>
    </xf>
    <xf numFmtId="1" fontId="29" fillId="7" borderId="73" xfId="60" applyNumberFormat="1" applyFont="1" applyFill="1" applyBorder="1" applyAlignment="1">
      <alignment horizontal="center" vertical="center" wrapText="1"/>
      <protection/>
    </xf>
    <xf numFmtId="0" fontId="29" fillId="7" borderId="70" xfId="60" applyFont="1" applyFill="1" applyBorder="1" applyAlignment="1">
      <alignment horizontal="center"/>
      <protection/>
    </xf>
    <xf numFmtId="0" fontId="29" fillId="7" borderId="71" xfId="60" applyFont="1" applyFill="1" applyBorder="1" applyAlignment="1">
      <alignment horizontal="center"/>
      <protection/>
    </xf>
    <xf numFmtId="0" fontId="29" fillId="7" borderId="57" xfId="60" applyFont="1" applyFill="1" applyBorder="1" applyAlignment="1">
      <alignment horizontal="center"/>
      <protection/>
    </xf>
    <xf numFmtId="0" fontId="29" fillId="7" borderId="56" xfId="60" applyFont="1" applyFill="1" applyBorder="1" applyAlignment="1">
      <alignment horizontal="center"/>
      <protection/>
    </xf>
    <xf numFmtId="0" fontId="29" fillId="7" borderId="72" xfId="60" applyFont="1" applyFill="1" applyBorder="1" applyAlignment="1">
      <alignment horizontal="center"/>
      <protection/>
    </xf>
    <xf numFmtId="0" fontId="22" fillId="7" borderId="74" xfId="60" applyFont="1" applyFill="1" applyBorder="1" applyAlignment="1">
      <alignment vertical="center"/>
      <protection/>
    </xf>
    <xf numFmtId="49" fontId="29" fillId="7" borderId="75" xfId="60" applyNumberFormat="1" applyFont="1" applyFill="1" applyBorder="1" applyAlignment="1">
      <alignment horizontal="center" vertical="center" wrapText="1"/>
      <protection/>
    </xf>
    <xf numFmtId="49" fontId="29" fillId="7" borderId="76" xfId="60" applyNumberFormat="1" applyFont="1" applyFill="1" applyBorder="1" applyAlignment="1">
      <alignment horizontal="center" vertical="center" wrapText="1"/>
      <protection/>
    </xf>
    <xf numFmtId="49" fontId="29" fillId="7" borderId="77" xfId="60" applyNumberFormat="1" applyFont="1" applyFill="1" applyBorder="1" applyAlignment="1">
      <alignment horizontal="center" vertical="center" wrapText="1"/>
      <protection/>
    </xf>
    <xf numFmtId="49" fontId="22" fillId="0" borderId="0" xfId="60" applyNumberFormat="1" applyFont="1" applyAlignment="1">
      <alignment horizontal="center" vertical="center" wrapText="1"/>
      <protection/>
    </xf>
    <xf numFmtId="0" fontId="31" fillId="0" borderId="89" xfId="60" applyNumberFormat="1" applyFont="1" applyBorder="1">
      <alignment/>
      <protection/>
    </xf>
    <xf numFmtId="3" fontId="31" fillId="0" borderId="90" xfId="60" applyNumberFormat="1" applyFont="1" applyBorder="1">
      <alignment/>
      <protection/>
    </xf>
    <xf numFmtId="10" fontId="31" fillId="0" borderId="91" xfId="60" applyNumberFormat="1" applyFont="1" applyBorder="1">
      <alignment/>
      <protection/>
    </xf>
    <xf numFmtId="2" fontId="31" fillId="0" borderId="92" xfId="60" applyNumberFormat="1" applyFont="1" applyBorder="1">
      <alignment/>
      <protection/>
    </xf>
    <xf numFmtId="2" fontId="31" fillId="0" borderId="91" xfId="60" applyNumberFormat="1" applyFont="1" applyBorder="1">
      <alignment/>
      <protection/>
    </xf>
    <xf numFmtId="0" fontId="31" fillId="0" borderId="0" xfId="60" applyFont="1">
      <alignment/>
      <protection/>
    </xf>
    <xf numFmtId="0" fontId="22" fillId="0" borderId="93" xfId="60" applyNumberFormat="1" applyFont="1" applyBorder="1" quotePrefix="1">
      <alignment/>
      <protection/>
    </xf>
    <xf numFmtId="3" fontId="22" fillId="0" borderId="94" xfId="60" applyNumberFormat="1" applyFont="1" applyBorder="1">
      <alignment/>
      <protection/>
    </xf>
    <xf numFmtId="10" fontId="22" fillId="0" borderId="84" xfId="60" applyNumberFormat="1" applyFont="1" applyBorder="1">
      <alignment/>
      <protection/>
    </xf>
    <xf numFmtId="2" fontId="22" fillId="0" borderId="85" xfId="60" applyNumberFormat="1" applyFont="1" applyBorder="1" applyAlignment="1">
      <alignment horizontal="right"/>
      <protection/>
    </xf>
    <xf numFmtId="2" fontId="22" fillId="0" borderId="85" xfId="60" applyNumberFormat="1" applyFont="1" applyBorder="1">
      <alignment/>
      <protection/>
    </xf>
    <xf numFmtId="0" fontId="22" fillId="0" borderId="82" xfId="60" applyNumberFormat="1" applyFont="1" applyBorder="1" quotePrefix="1">
      <alignment/>
      <protection/>
    </xf>
    <xf numFmtId="3" fontId="22" fillId="0" borderId="83" xfId="60" applyNumberFormat="1" applyFont="1" applyBorder="1">
      <alignment/>
      <protection/>
    </xf>
    <xf numFmtId="0" fontId="22" fillId="0" borderId="86" xfId="60" applyNumberFormat="1" applyFont="1" applyBorder="1" quotePrefix="1">
      <alignment/>
      <protection/>
    </xf>
    <xf numFmtId="3" fontId="22" fillId="0" borderId="87" xfId="60" applyNumberFormat="1" applyFont="1" applyBorder="1">
      <alignment/>
      <protection/>
    </xf>
    <xf numFmtId="10" fontId="22" fillId="0" borderId="64" xfId="60" applyNumberFormat="1" applyFont="1" applyBorder="1">
      <alignment/>
      <protection/>
    </xf>
    <xf numFmtId="2" fontId="22" fillId="0" borderId="88" xfId="60" applyNumberFormat="1" applyFont="1" applyBorder="1">
      <alignment/>
      <protection/>
    </xf>
    <xf numFmtId="0" fontId="24" fillId="7" borderId="95" xfId="61" applyFont="1" applyFill="1" applyBorder="1" applyAlignment="1">
      <alignment horizontal="center" vertical="center"/>
      <protection/>
    </xf>
    <xf numFmtId="0" fontId="24" fillId="7" borderId="57" xfId="61" applyFont="1" applyFill="1" applyBorder="1" applyAlignment="1">
      <alignment horizontal="center" vertical="center"/>
      <protection/>
    </xf>
    <xf numFmtId="0" fontId="24" fillId="7" borderId="56" xfId="61" applyFont="1" applyFill="1" applyBorder="1" applyAlignment="1">
      <alignment horizontal="center" vertical="center"/>
      <protection/>
    </xf>
    <xf numFmtId="0" fontId="22" fillId="0" borderId="0" xfId="61" applyFont="1">
      <alignment/>
      <protection/>
    </xf>
    <xf numFmtId="1" fontId="26" fillId="7" borderId="96" xfId="61" applyNumberFormat="1" applyFont="1" applyFill="1" applyBorder="1" applyAlignment="1">
      <alignment horizontal="center" vertical="center" wrapText="1"/>
      <protection/>
    </xf>
    <xf numFmtId="0" fontId="29" fillId="7" borderId="97" xfId="61" applyFont="1" applyFill="1" applyBorder="1" applyAlignment="1">
      <alignment horizontal="center"/>
      <protection/>
    </xf>
    <xf numFmtId="0" fontId="29" fillId="7" borderId="98" xfId="61" applyFont="1" applyFill="1" applyBorder="1" applyAlignment="1">
      <alignment horizontal="center"/>
      <protection/>
    </xf>
    <xf numFmtId="0" fontId="29" fillId="7" borderId="76" xfId="61" applyFont="1" applyFill="1" applyBorder="1" applyAlignment="1">
      <alignment horizontal="center"/>
      <protection/>
    </xf>
    <xf numFmtId="0" fontId="28" fillId="7" borderId="99" xfId="61" applyFont="1" applyFill="1" applyBorder="1" applyAlignment="1">
      <alignment vertical="center"/>
      <protection/>
    </xf>
    <xf numFmtId="49" fontId="29" fillId="7" borderId="78" xfId="61" applyNumberFormat="1" applyFont="1" applyFill="1" applyBorder="1" applyAlignment="1">
      <alignment horizontal="center" vertical="center" wrapText="1"/>
      <protection/>
    </xf>
    <xf numFmtId="49" fontId="22" fillId="7" borderId="100" xfId="61" applyNumberFormat="1" applyFont="1" applyFill="1" applyBorder="1">
      <alignment/>
      <protection/>
    </xf>
    <xf numFmtId="49" fontId="22" fillId="7" borderId="101" xfId="61" applyNumberFormat="1" applyFont="1" applyFill="1" applyBorder="1">
      <alignment/>
      <protection/>
    </xf>
    <xf numFmtId="1" fontId="29" fillId="7" borderId="77" xfId="61" applyNumberFormat="1" applyFont="1" applyFill="1" applyBorder="1" applyAlignment="1">
      <alignment horizontal="center" vertical="center" wrapText="1"/>
      <protection/>
    </xf>
    <xf numFmtId="1" fontId="29" fillId="7" borderId="84" xfId="61" applyNumberFormat="1" applyFont="1" applyFill="1" applyBorder="1" applyAlignment="1">
      <alignment horizontal="center" vertical="center" wrapText="1"/>
      <protection/>
    </xf>
    <xf numFmtId="1" fontId="29" fillId="7" borderId="81" xfId="61" applyNumberFormat="1" applyFont="1" applyFill="1" applyBorder="1" applyAlignment="1">
      <alignment horizontal="center" vertical="center" wrapText="1"/>
      <protection/>
    </xf>
    <xf numFmtId="1" fontId="22" fillId="0" borderId="0" xfId="61" applyNumberFormat="1" applyFont="1" applyAlignment="1">
      <alignment horizontal="center" vertical="center" wrapText="1"/>
      <protection/>
    </xf>
    <xf numFmtId="0" fontId="28" fillId="7" borderId="102" xfId="61" applyFont="1" applyFill="1" applyBorder="1" applyAlignment="1">
      <alignment vertical="center"/>
      <protection/>
    </xf>
    <xf numFmtId="49" fontId="29" fillId="7" borderId="87" xfId="61" applyNumberFormat="1" applyFont="1" applyFill="1" applyBorder="1" applyAlignment="1">
      <alignment horizontal="center" vertical="center" wrapText="1"/>
      <protection/>
    </xf>
    <xf numFmtId="49" fontId="29" fillId="7" borderId="103" xfId="61" applyNumberFormat="1" applyFont="1" applyFill="1" applyBorder="1" applyAlignment="1">
      <alignment horizontal="center" vertical="center" wrapText="1"/>
      <protection/>
    </xf>
    <xf numFmtId="0" fontId="22" fillId="7" borderId="88" xfId="61" applyFont="1" applyFill="1" applyBorder="1">
      <alignment/>
      <protection/>
    </xf>
    <xf numFmtId="49" fontId="29" fillId="7" borderId="104" xfId="61" applyNumberFormat="1" applyFont="1" applyFill="1" applyBorder="1" applyAlignment="1">
      <alignment horizontal="center" vertical="center" wrapText="1"/>
      <protection/>
    </xf>
    <xf numFmtId="49" fontId="29" fillId="7" borderId="31" xfId="61" applyNumberFormat="1" applyFont="1" applyFill="1" applyBorder="1" applyAlignment="1">
      <alignment horizontal="center" vertical="center" wrapText="1"/>
      <protection/>
    </xf>
    <xf numFmtId="0" fontId="22" fillId="7" borderId="105" xfId="61" applyFont="1" applyFill="1" applyBorder="1" applyAlignment="1">
      <alignment horizontal="center" vertical="center" wrapText="1"/>
      <protection/>
    </xf>
    <xf numFmtId="0" fontId="22" fillId="7" borderId="106" xfId="61" applyFont="1" applyFill="1" applyBorder="1" applyAlignment="1">
      <alignment horizontal="center" vertical="center" wrapText="1"/>
      <protection/>
    </xf>
    <xf numFmtId="0" fontId="41" fillId="0" borderId="107" xfId="61" applyNumberFormat="1" applyFont="1" applyBorder="1">
      <alignment/>
      <protection/>
    </xf>
    <xf numFmtId="3" fontId="41" fillId="0" borderId="90" xfId="61" applyNumberFormat="1" applyFont="1" applyBorder="1">
      <alignment/>
      <protection/>
    </xf>
    <xf numFmtId="3" fontId="41" fillId="0" borderId="108" xfId="61" applyNumberFormat="1" applyFont="1" applyBorder="1">
      <alignment/>
      <protection/>
    </xf>
    <xf numFmtId="10" fontId="41" fillId="0" borderId="92" xfId="61" applyNumberFormat="1" applyFont="1" applyBorder="1">
      <alignment/>
      <protection/>
    </xf>
    <xf numFmtId="3" fontId="41" fillId="0" borderId="89" xfId="61" applyNumberFormat="1" applyFont="1" applyBorder="1">
      <alignment/>
      <protection/>
    </xf>
    <xf numFmtId="3" fontId="41" fillId="0" borderId="109" xfId="61" applyNumberFormat="1" applyFont="1" applyBorder="1">
      <alignment/>
      <protection/>
    </xf>
    <xf numFmtId="0" fontId="41" fillId="0" borderId="0" xfId="61" applyFont="1">
      <alignment/>
      <protection/>
    </xf>
    <xf numFmtId="0" fontId="22" fillId="0" borderId="110" xfId="61" applyFont="1" applyBorder="1">
      <alignment/>
      <protection/>
    </xf>
    <xf numFmtId="3" fontId="22" fillId="0" borderId="111" xfId="61" applyNumberFormat="1" applyFont="1" applyBorder="1">
      <alignment/>
      <protection/>
    </xf>
    <xf numFmtId="10" fontId="22" fillId="0" borderId="112" xfId="61" applyNumberFormat="1" applyFont="1" applyBorder="1">
      <alignment/>
      <protection/>
    </xf>
    <xf numFmtId="3" fontId="22" fillId="0" borderId="113" xfId="61" applyNumberFormat="1" applyFont="1" applyBorder="1">
      <alignment/>
      <protection/>
    </xf>
    <xf numFmtId="10" fontId="22" fillId="0" borderId="112" xfId="61" applyNumberFormat="1" applyFont="1" applyBorder="1" applyAlignment="1">
      <alignment horizontal="right"/>
      <protection/>
    </xf>
    <xf numFmtId="0" fontId="22" fillId="0" borderId="83" xfId="61" applyFont="1" applyBorder="1">
      <alignment/>
      <protection/>
    </xf>
    <xf numFmtId="3" fontId="22" fillId="0" borderId="114" xfId="61" applyNumberFormat="1" applyFont="1" applyBorder="1">
      <alignment/>
      <protection/>
    </xf>
    <xf numFmtId="10" fontId="22" fillId="0" borderId="115" xfId="61" applyNumberFormat="1" applyFont="1" applyBorder="1">
      <alignment/>
      <protection/>
    </xf>
    <xf numFmtId="3" fontId="22" fillId="0" borderId="83" xfId="61" applyNumberFormat="1" applyFont="1" applyBorder="1">
      <alignment/>
      <protection/>
    </xf>
    <xf numFmtId="10" fontId="22" fillId="0" borderId="115" xfId="61" applyNumberFormat="1" applyFont="1" applyBorder="1" applyAlignment="1">
      <alignment horizontal="right"/>
      <protection/>
    </xf>
    <xf numFmtId="0" fontId="22" fillId="0" borderId="87" xfId="61" applyFont="1" applyBorder="1">
      <alignment/>
      <protection/>
    </xf>
    <xf numFmtId="3" fontId="22" fillId="0" borderId="103" xfId="61" applyNumberFormat="1" applyFont="1" applyBorder="1">
      <alignment/>
      <protection/>
    </xf>
    <xf numFmtId="10" fontId="22" fillId="0" borderId="106" xfId="61" applyNumberFormat="1" applyFont="1" applyBorder="1">
      <alignment/>
      <protection/>
    </xf>
    <xf numFmtId="3" fontId="22" fillId="0" borderId="87" xfId="61" applyNumberFormat="1" applyFont="1" applyBorder="1">
      <alignment/>
      <protection/>
    </xf>
    <xf numFmtId="0" fontId="38" fillId="0" borderId="0" xfId="61" applyFont="1">
      <alignment/>
      <protection/>
    </xf>
    <xf numFmtId="3" fontId="22" fillId="0" borderId="0" xfId="61" applyNumberFormat="1" applyFont="1">
      <alignment/>
      <protection/>
    </xf>
    <xf numFmtId="0" fontId="24" fillId="7" borderId="10" xfId="61" applyFont="1" applyFill="1" applyBorder="1" applyAlignment="1">
      <alignment horizontal="center" vertical="center"/>
      <protection/>
    </xf>
    <xf numFmtId="0" fontId="24" fillId="7" borderId="11" xfId="61" applyFont="1" applyFill="1" applyBorder="1" applyAlignment="1">
      <alignment horizontal="center" vertical="center"/>
      <protection/>
    </xf>
    <xf numFmtId="0" fontId="24" fillId="7" borderId="12" xfId="61" applyFont="1" applyFill="1" applyBorder="1" applyAlignment="1">
      <alignment horizontal="center" vertical="center"/>
      <protection/>
    </xf>
    <xf numFmtId="1" fontId="27" fillId="7" borderId="116" xfId="61" applyNumberFormat="1" applyFont="1" applyFill="1" applyBorder="1" applyAlignment="1">
      <alignment horizontal="center" vertical="center" wrapText="1"/>
      <protection/>
    </xf>
    <xf numFmtId="0" fontId="29" fillId="7" borderId="117" xfId="61" applyFont="1" applyFill="1" applyBorder="1" applyAlignment="1">
      <alignment horizontal="center"/>
      <protection/>
    </xf>
    <xf numFmtId="0" fontId="42" fillId="7" borderId="118" xfId="61" applyFont="1" applyFill="1" applyBorder="1" applyAlignment="1">
      <alignment vertical="center"/>
      <protection/>
    </xf>
    <xf numFmtId="49" fontId="26" fillId="7" borderId="78" xfId="61" applyNumberFormat="1" applyFont="1" applyFill="1" applyBorder="1" applyAlignment="1">
      <alignment horizontal="center" vertical="center" wrapText="1"/>
      <protection/>
    </xf>
    <xf numFmtId="49" fontId="28" fillId="7" borderId="100" xfId="61" applyNumberFormat="1" applyFont="1" applyFill="1" applyBorder="1">
      <alignment/>
      <protection/>
    </xf>
    <xf numFmtId="49" fontId="28" fillId="7" borderId="101" xfId="61" applyNumberFormat="1" applyFont="1" applyFill="1" applyBorder="1">
      <alignment/>
      <protection/>
    </xf>
    <xf numFmtId="1" fontId="29" fillId="7" borderId="119" xfId="61" applyNumberFormat="1" applyFont="1" applyFill="1" applyBorder="1" applyAlignment="1">
      <alignment horizontal="center" vertical="center" wrapText="1"/>
      <protection/>
    </xf>
    <xf numFmtId="1" fontId="28" fillId="0" borderId="0" xfId="61" applyNumberFormat="1" applyFont="1" applyAlignment="1">
      <alignment horizontal="center" vertical="center" wrapText="1"/>
      <protection/>
    </xf>
    <xf numFmtId="0" fontId="42" fillId="7" borderId="120" xfId="61" applyFont="1" applyFill="1" applyBorder="1" applyAlignment="1">
      <alignment vertical="center"/>
      <protection/>
    </xf>
    <xf numFmtId="0" fontId="22" fillId="7" borderId="59" xfId="61" applyFont="1" applyFill="1" applyBorder="1">
      <alignment/>
      <protection/>
    </xf>
    <xf numFmtId="0" fontId="22" fillId="7" borderId="121" xfId="61" applyFont="1" applyFill="1" applyBorder="1" applyAlignment="1">
      <alignment horizontal="center" vertical="center" wrapText="1"/>
      <protection/>
    </xf>
    <xf numFmtId="0" fontId="33" fillId="0" borderId="122" xfId="61" applyNumberFormat="1" applyFont="1" applyBorder="1">
      <alignment/>
      <protection/>
    </xf>
    <xf numFmtId="3" fontId="33" fillId="0" borderId="123" xfId="61" applyNumberFormat="1" applyFont="1" applyBorder="1">
      <alignment/>
      <protection/>
    </xf>
    <xf numFmtId="3" fontId="33" fillId="0" borderId="124" xfId="61" applyNumberFormat="1" applyFont="1" applyBorder="1">
      <alignment/>
      <protection/>
    </xf>
    <xf numFmtId="3" fontId="33" fillId="0" borderId="125" xfId="61" applyNumberFormat="1" applyFont="1" applyBorder="1">
      <alignment/>
      <protection/>
    </xf>
    <xf numFmtId="10" fontId="33" fillId="0" borderId="126" xfId="61" applyNumberFormat="1" applyFont="1" applyBorder="1">
      <alignment/>
      <protection/>
    </xf>
    <xf numFmtId="10" fontId="33" fillId="0" borderId="127" xfId="61" applyNumberFormat="1" applyFont="1" applyBorder="1">
      <alignment/>
      <protection/>
    </xf>
    <xf numFmtId="0" fontId="33" fillId="0" borderId="0" xfId="61" applyFont="1">
      <alignment/>
      <protection/>
    </xf>
    <xf numFmtId="0" fontId="22" fillId="0" borderId="128" xfId="61" applyFont="1" applyBorder="1">
      <alignment/>
      <protection/>
    </xf>
    <xf numFmtId="3" fontId="22" fillId="0" borderId="94" xfId="61" applyNumberFormat="1" applyFont="1" applyBorder="1">
      <alignment/>
      <protection/>
    </xf>
    <xf numFmtId="3" fontId="22" fillId="0" borderId="129" xfId="61" applyNumberFormat="1" applyFont="1" applyBorder="1">
      <alignment/>
      <protection/>
    </xf>
    <xf numFmtId="10" fontId="22" fillId="0" borderId="85" xfId="61" applyNumberFormat="1" applyFont="1" applyBorder="1">
      <alignment/>
      <protection/>
    </xf>
    <xf numFmtId="10" fontId="22" fillId="0" borderId="130" xfId="61" applyNumberFormat="1" applyFont="1" applyBorder="1" applyAlignment="1">
      <alignment horizontal="right"/>
      <protection/>
    </xf>
    <xf numFmtId="0" fontId="22" fillId="0" borderId="118" xfId="61" applyFont="1" applyBorder="1">
      <alignment/>
      <protection/>
    </xf>
    <xf numFmtId="10" fontId="22" fillId="0" borderId="131" xfId="61" applyNumberFormat="1" applyFont="1" applyBorder="1" applyAlignment="1">
      <alignment horizontal="right"/>
      <protection/>
    </xf>
    <xf numFmtId="0" fontId="22" fillId="0" borderId="132" xfId="61" applyFont="1" applyBorder="1">
      <alignment/>
      <protection/>
    </xf>
    <xf numFmtId="3" fontId="22" fillId="0" borderId="133" xfId="61" applyNumberFormat="1" applyFont="1" applyBorder="1">
      <alignment/>
      <protection/>
    </xf>
    <xf numFmtId="3" fontId="22" fillId="0" borderId="134" xfId="61" applyNumberFormat="1" applyFont="1" applyBorder="1">
      <alignment/>
      <protection/>
    </xf>
    <xf numFmtId="10" fontId="22" fillId="0" borderId="135" xfId="61" applyNumberFormat="1" applyFont="1" applyBorder="1">
      <alignment/>
      <protection/>
    </xf>
    <xf numFmtId="10" fontId="22" fillId="0" borderId="136" xfId="61" applyNumberFormat="1" applyFont="1" applyBorder="1">
      <alignment/>
      <protection/>
    </xf>
    <xf numFmtId="10" fontId="22" fillId="0" borderId="137" xfId="61" applyNumberFormat="1" applyFont="1" applyBorder="1" applyAlignment="1">
      <alignment horizontal="right"/>
      <protection/>
    </xf>
    <xf numFmtId="0" fontId="24" fillId="7" borderId="70" xfId="62" applyFont="1" applyFill="1" applyBorder="1" applyAlignment="1">
      <alignment horizontal="center" vertical="center"/>
      <protection/>
    </xf>
    <xf numFmtId="0" fontId="24" fillId="7" borderId="71" xfId="62" applyFont="1" applyFill="1" applyBorder="1" applyAlignment="1">
      <alignment horizontal="center" vertical="center"/>
      <protection/>
    </xf>
    <xf numFmtId="0" fontId="24" fillId="7" borderId="72" xfId="62" applyFont="1" applyFill="1" applyBorder="1" applyAlignment="1">
      <alignment horizontal="center" vertical="center"/>
      <protection/>
    </xf>
    <xf numFmtId="0" fontId="22" fillId="0" borderId="0" xfId="62" applyFont="1">
      <alignment/>
      <protection/>
    </xf>
    <xf numFmtId="1" fontId="29" fillId="7" borderId="73" xfId="62" applyNumberFormat="1" applyFont="1" applyFill="1" applyBorder="1" applyAlignment="1">
      <alignment horizontal="center" vertical="center" wrapText="1"/>
      <protection/>
    </xf>
    <xf numFmtId="0" fontId="29" fillId="7" borderId="70" xfId="62" applyFont="1" applyFill="1" applyBorder="1" applyAlignment="1">
      <alignment horizontal="center" vertical="center"/>
      <protection/>
    </xf>
    <xf numFmtId="0" fontId="29" fillId="7" borderId="71" xfId="62" applyFont="1" applyFill="1" applyBorder="1" applyAlignment="1">
      <alignment horizontal="center" vertical="center"/>
      <protection/>
    </xf>
    <xf numFmtId="0" fontId="29" fillId="7" borderId="72" xfId="62" applyFont="1" applyFill="1" applyBorder="1" applyAlignment="1">
      <alignment horizontal="center" vertical="center"/>
      <protection/>
    </xf>
    <xf numFmtId="0" fontId="22" fillId="0" borderId="0" xfId="62" applyFont="1" applyAlignment="1">
      <alignment vertical="center"/>
      <protection/>
    </xf>
    <xf numFmtId="0" fontId="22" fillId="7" borderId="74" xfId="62" applyFont="1" applyFill="1" applyBorder="1" applyAlignment="1">
      <alignment vertical="center"/>
      <protection/>
    </xf>
    <xf numFmtId="49" fontId="29" fillId="7" borderId="97" xfId="62" applyNumberFormat="1" applyFont="1" applyFill="1" applyBorder="1" applyAlignment="1">
      <alignment horizontal="center" vertical="center" wrapText="1"/>
      <protection/>
    </xf>
    <xf numFmtId="1" fontId="29" fillId="7" borderId="72" xfId="62" applyNumberFormat="1" applyFont="1" applyFill="1" applyBorder="1" applyAlignment="1">
      <alignment horizontal="center" vertical="center" wrapText="1"/>
      <protection/>
    </xf>
    <xf numFmtId="1" fontId="29" fillId="7" borderId="76" xfId="62" applyNumberFormat="1" applyFont="1" applyFill="1" applyBorder="1" applyAlignment="1">
      <alignment horizontal="center" vertical="center" wrapText="1"/>
      <protection/>
    </xf>
    <xf numFmtId="1" fontId="29" fillId="7" borderId="97" xfId="62" applyNumberFormat="1" applyFont="1" applyFill="1" applyBorder="1" applyAlignment="1">
      <alignment horizontal="center" vertical="center" wrapText="1"/>
      <protection/>
    </xf>
    <xf numFmtId="1" fontId="22" fillId="0" borderId="0" xfId="62" applyNumberFormat="1" applyFont="1" applyAlignment="1">
      <alignment horizontal="center" vertical="center" wrapText="1"/>
      <protection/>
    </xf>
    <xf numFmtId="0" fontId="43" fillId="0" borderId="107" xfId="62" applyNumberFormat="1" applyFont="1" applyBorder="1" applyAlignment="1">
      <alignment vertical="center"/>
      <protection/>
    </xf>
    <xf numFmtId="3" fontId="43" fillId="0" borderId="90" xfId="62" applyNumberFormat="1" applyFont="1" applyBorder="1" applyAlignment="1">
      <alignment vertical="center"/>
      <protection/>
    </xf>
    <xf numFmtId="10" fontId="43" fillId="0" borderId="92" xfId="62" applyNumberFormat="1" applyFont="1" applyBorder="1" applyAlignment="1">
      <alignment vertical="center"/>
      <protection/>
    </xf>
    <xf numFmtId="3" fontId="43" fillId="0" borderId="109" xfId="62" applyNumberFormat="1" applyFont="1" applyBorder="1" applyAlignment="1">
      <alignment vertical="center"/>
      <protection/>
    </xf>
    <xf numFmtId="0" fontId="43" fillId="0" borderId="0" xfId="62" applyFont="1">
      <alignment/>
      <protection/>
    </xf>
    <xf numFmtId="0" fontId="22" fillId="0" borderId="138" xfId="62" applyNumberFormat="1" applyFont="1" applyBorder="1">
      <alignment/>
      <protection/>
    </xf>
    <xf numFmtId="3" fontId="22" fillId="0" borderId="93" xfId="62" applyNumberFormat="1" applyFont="1" applyBorder="1">
      <alignment/>
      <protection/>
    </xf>
    <xf numFmtId="10" fontId="22" fillId="0" borderId="129" xfId="62" applyNumberFormat="1" applyFont="1" applyBorder="1">
      <alignment/>
      <protection/>
    </xf>
    <xf numFmtId="10" fontId="22" fillId="0" borderId="85" xfId="62" applyNumberFormat="1" applyFont="1" applyBorder="1">
      <alignment/>
      <protection/>
    </xf>
    <xf numFmtId="3" fontId="22" fillId="0" borderId="139" xfId="62" applyNumberFormat="1" applyFont="1" applyBorder="1">
      <alignment/>
      <protection/>
    </xf>
    <xf numFmtId="0" fontId="31" fillId="0" borderId="0" xfId="62" applyFont="1">
      <alignment/>
      <protection/>
    </xf>
    <xf numFmtId="0" fontId="22" fillId="0" borderId="74" xfId="62" applyNumberFormat="1" applyFont="1" applyBorder="1">
      <alignment/>
      <protection/>
    </xf>
    <xf numFmtId="3" fontId="22" fillId="0" borderId="140" xfId="62" applyNumberFormat="1" applyFont="1" applyBorder="1">
      <alignment/>
      <protection/>
    </xf>
    <xf numFmtId="10" fontId="22" fillId="0" borderId="67" xfId="62" applyNumberFormat="1" applyFont="1" applyBorder="1">
      <alignment/>
      <protection/>
    </xf>
    <xf numFmtId="10" fontId="22" fillId="0" borderId="88" xfId="62" applyNumberFormat="1" applyFont="1" applyBorder="1">
      <alignment/>
      <protection/>
    </xf>
    <xf numFmtId="3" fontId="22" fillId="0" borderId="69" xfId="62" applyNumberFormat="1" applyFont="1" applyBorder="1">
      <alignment/>
      <protection/>
    </xf>
    <xf numFmtId="0" fontId="24" fillId="7" borderId="70" xfId="63" applyFont="1" applyFill="1" applyBorder="1" applyAlignment="1">
      <alignment horizontal="center" vertical="center"/>
      <protection/>
    </xf>
    <xf numFmtId="0" fontId="24" fillId="7" borderId="71" xfId="63" applyFont="1" applyFill="1" applyBorder="1" applyAlignment="1">
      <alignment horizontal="center" vertical="center"/>
      <protection/>
    </xf>
    <xf numFmtId="0" fontId="24" fillId="7" borderId="72" xfId="63" applyFont="1" applyFill="1" applyBorder="1" applyAlignment="1">
      <alignment horizontal="center" vertical="center"/>
      <protection/>
    </xf>
    <xf numFmtId="0" fontId="22" fillId="0" borderId="0" xfId="63" applyFont="1">
      <alignment/>
      <protection/>
    </xf>
    <xf numFmtId="1" fontId="29" fillId="7" borderId="73" xfId="63" applyNumberFormat="1" applyFont="1" applyFill="1" applyBorder="1" applyAlignment="1">
      <alignment horizontal="center" vertical="center" wrapText="1"/>
      <protection/>
    </xf>
    <xf numFmtId="0" fontId="29" fillId="7" borderId="70" xfId="63" applyFont="1" applyFill="1" applyBorder="1" applyAlignment="1">
      <alignment horizontal="center"/>
      <protection/>
    </xf>
    <xf numFmtId="0" fontId="29" fillId="7" borderId="71" xfId="63" applyFont="1" applyFill="1" applyBorder="1" applyAlignment="1">
      <alignment horizontal="center"/>
      <protection/>
    </xf>
    <xf numFmtId="0" fontId="29" fillId="7" borderId="72" xfId="63" applyFont="1" applyFill="1" applyBorder="1" applyAlignment="1">
      <alignment horizontal="center"/>
      <protection/>
    </xf>
    <xf numFmtId="0" fontId="22" fillId="7" borderId="74" xfId="63" applyFont="1" applyFill="1" applyBorder="1" applyAlignment="1">
      <alignment vertical="center"/>
      <protection/>
    </xf>
    <xf numFmtId="49" fontId="29" fillId="7" borderId="75" xfId="63" applyNumberFormat="1" applyFont="1" applyFill="1" applyBorder="1" applyAlignment="1">
      <alignment horizontal="center" vertical="center" wrapText="1"/>
      <protection/>
    </xf>
    <xf numFmtId="10" fontId="29" fillId="7" borderId="98" xfId="63" applyNumberFormat="1" applyFont="1" applyFill="1" applyBorder="1" applyAlignment="1">
      <alignment horizontal="center" vertical="center" wrapText="1"/>
      <protection/>
    </xf>
    <xf numFmtId="10" fontId="29" fillId="7" borderId="76" xfId="63" applyNumberFormat="1" applyFont="1" applyFill="1" applyBorder="1" applyAlignment="1">
      <alignment horizontal="center" vertical="center" wrapText="1"/>
      <protection/>
    </xf>
    <xf numFmtId="1" fontId="22" fillId="0" borderId="0" xfId="63" applyNumberFormat="1" applyFont="1" applyAlignment="1">
      <alignment horizontal="center" vertical="center" wrapText="1"/>
      <protection/>
    </xf>
    <xf numFmtId="0" fontId="41" fillId="0" borderId="107" xfId="63" applyNumberFormat="1" applyFont="1" applyBorder="1" applyAlignment="1">
      <alignment vertical="center"/>
      <protection/>
    </xf>
    <xf numFmtId="3" fontId="41" fillId="0" borderId="90" xfId="63" applyNumberFormat="1" applyFont="1" applyBorder="1" applyAlignment="1">
      <alignment vertical="center"/>
      <protection/>
    </xf>
    <xf numFmtId="10" fontId="41" fillId="0" borderId="108" xfId="63" applyNumberFormat="1" applyFont="1" applyBorder="1" applyAlignment="1">
      <alignment vertical="center"/>
      <protection/>
    </xf>
    <xf numFmtId="3" fontId="41" fillId="0" borderId="108" xfId="63" applyNumberFormat="1" applyFont="1" applyBorder="1" applyAlignment="1">
      <alignment vertical="center"/>
      <protection/>
    </xf>
    <xf numFmtId="10" fontId="41" fillId="0" borderId="92" xfId="63" applyNumberFormat="1" applyFont="1" applyBorder="1" applyAlignment="1">
      <alignment vertical="center"/>
      <protection/>
    </xf>
    <xf numFmtId="0" fontId="31" fillId="0" borderId="0" xfId="63" applyFont="1" applyAlignment="1">
      <alignment vertical="center"/>
      <protection/>
    </xf>
    <xf numFmtId="0" fontId="28" fillId="18" borderId="138" xfId="63" applyNumberFormat="1" applyFont="1" applyFill="1" applyBorder="1">
      <alignment/>
      <protection/>
    </xf>
    <xf numFmtId="3" fontId="28" fillId="18" borderId="93" xfId="63" applyNumberFormat="1" applyFont="1" applyFill="1" applyBorder="1">
      <alignment/>
      <protection/>
    </xf>
    <xf numFmtId="10" fontId="28" fillId="18" borderId="129" xfId="63" applyNumberFormat="1" applyFont="1" applyFill="1" applyBorder="1">
      <alignment/>
      <protection/>
    </xf>
    <xf numFmtId="3" fontId="28" fillId="18" borderId="139" xfId="63" applyNumberFormat="1" applyFont="1" applyFill="1" applyBorder="1">
      <alignment/>
      <protection/>
    </xf>
    <xf numFmtId="10" fontId="28" fillId="18" borderId="84" xfId="63" applyNumberFormat="1" applyFont="1" applyFill="1" applyBorder="1">
      <alignment/>
      <protection/>
    </xf>
    <xf numFmtId="10" fontId="28" fillId="18" borderId="85" xfId="63" applyNumberFormat="1" applyFont="1" applyFill="1" applyBorder="1">
      <alignment/>
      <protection/>
    </xf>
    <xf numFmtId="0" fontId="26" fillId="0" borderId="0" xfId="63" applyFont="1" applyFill="1">
      <alignment/>
      <protection/>
    </xf>
    <xf numFmtId="10" fontId="26" fillId="0" borderId="0" xfId="63" applyNumberFormat="1" applyFont="1" applyFill="1">
      <alignment/>
      <protection/>
    </xf>
    <xf numFmtId="3" fontId="26" fillId="0" borderId="0" xfId="63" applyNumberFormat="1" applyFont="1" applyFill="1">
      <alignment/>
      <protection/>
    </xf>
    <xf numFmtId="0" fontId="22" fillId="0" borderId="99" xfId="63" applyNumberFormat="1" applyFont="1" applyBorder="1" quotePrefix="1">
      <alignment/>
      <protection/>
    </xf>
    <xf numFmtId="3" fontId="22" fillId="0" borderId="82" xfId="63" applyNumberFormat="1" applyFont="1" applyBorder="1">
      <alignment/>
      <protection/>
    </xf>
    <xf numFmtId="10" fontId="22" fillId="0" borderId="114" xfId="63" applyNumberFormat="1" applyFont="1" applyBorder="1">
      <alignment/>
      <protection/>
    </xf>
    <xf numFmtId="3" fontId="22" fillId="0" borderId="141" xfId="63" applyNumberFormat="1" applyFont="1" applyBorder="1" quotePrefix="1">
      <alignment/>
      <protection/>
    </xf>
    <xf numFmtId="10" fontId="22" fillId="0" borderId="142" xfId="63" applyNumberFormat="1" applyFont="1" applyBorder="1">
      <alignment/>
      <protection/>
    </xf>
    <xf numFmtId="10" fontId="22" fillId="0" borderId="115" xfId="63" applyNumberFormat="1" applyFont="1" applyBorder="1">
      <alignment/>
      <protection/>
    </xf>
    <xf numFmtId="10" fontId="22" fillId="0" borderId="0" xfId="63" applyNumberFormat="1" applyFont="1" applyFill="1" applyBorder="1">
      <alignment/>
      <protection/>
    </xf>
    <xf numFmtId="10" fontId="42" fillId="0" borderId="115" xfId="63" applyNumberFormat="1" applyFont="1" applyBorder="1" applyAlignment="1">
      <alignment horizontal="center"/>
      <protection/>
    </xf>
    <xf numFmtId="0" fontId="28" fillId="18" borderId="96" xfId="63" applyNumberFormat="1" applyFont="1" applyFill="1" applyBorder="1">
      <alignment/>
      <protection/>
    </xf>
    <xf numFmtId="3" fontId="28" fillId="18" borderId="101" xfId="63" applyNumberFormat="1" applyFont="1" applyFill="1" applyBorder="1">
      <alignment/>
      <protection/>
    </xf>
    <xf numFmtId="10" fontId="28" fillId="18" borderId="143" xfId="63" applyNumberFormat="1" applyFont="1" applyFill="1" applyBorder="1">
      <alignment/>
      <protection/>
    </xf>
    <xf numFmtId="3" fontId="28" fillId="18" borderId="143" xfId="63" applyNumberFormat="1" applyFont="1" applyFill="1" applyBorder="1">
      <alignment/>
      <protection/>
    </xf>
    <xf numFmtId="10" fontId="28" fillId="18" borderId="80" xfId="63" applyNumberFormat="1" applyFont="1" applyFill="1" applyBorder="1">
      <alignment/>
      <protection/>
    </xf>
    <xf numFmtId="3" fontId="28" fillId="18" borderId="79" xfId="63" applyNumberFormat="1" applyFont="1" applyFill="1" applyBorder="1">
      <alignment/>
      <protection/>
    </xf>
    <xf numFmtId="10" fontId="28" fillId="18" borderId="81" xfId="63" applyNumberFormat="1" applyFont="1" applyFill="1" applyBorder="1">
      <alignment/>
      <protection/>
    </xf>
    <xf numFmtId="10" fontId="28" fillId="0" borderId="0" xfId="63" applyNumberFormat="1" applyFont="1" applyFill="1" applyBorder="1">
      <alignment/>
      <protection/>
    </xf>
    <xf numFmtId="0" fontId="28" fillId="0" borderId="0" xfId="63" applyFont="1" applyFill="1">
      <alignment/>
      <protection/>
    </xf>
    <xf numFmtId="3" fontId="22" fillId="0" borderId="144" xfId="63" applyNumberFormat="1" applyFont="1" applyBorder="1">
      <alignment/>
      <protection/>
    </xf>
    <xf numFmtId="3" fontId="22" fillId="0" borderId="114" xfId="63" applyNumberFormat="1" applyFont="1" applyBorder="1" quotePrefix="1">
      <alignment/>
      <protection/>
    </xf>
    <xf numFmtId="3" fontId="22" fillId="0" borderId="83" xfId="63" applyNumberFormat="1" applyFont="1" applyBorder="1">
      <alignment/>
      <protection/>
    </xf>
    <xf numFmtId="10" fontId="42" fillId="0" borderId="142" xfId="63" applyNumberFormat="1" applyFont="1" applyBorder="1" applyAlignment="1">
      <alignment horizontal="center"/>
      <protection/>
    </xf>
    <xf numFmtId="0" fontId="22" fillId="0" borderId="99" xfId="63" applyNumberFormat="1" applyFont="1" applyBorder="1">
      <alignment/>
      <protection/>
    </xf>
    <xf numFmtId="3" fontId="22" fillId="0" borderId="87" xfId="63" applyNumberFormat="1" applyFont="1" applyBorder="1">
      <alignment/>
      <protection/>
    </xf>
    <xf numFmtId="10" fontId="22" fillId="0" borderId="103" xfId="63" applyNumberFormat="1" applyFont="1" applyBorder="1">
      <alignment/>
      <protection/>
    </xf>
    <xf numFmtId="3" fontId="22" fillId="0" borderId="103" xfId="63" applyNumberFormat="1" applyFont="1" applyBorder="1" quotePrefix="1">
      <alignment/>
      <protection/>
    </xf>
    <xf numFmtId="10" fontId="22" fillId="0" borderId="145" xfId="63" applyNumberFormat="1" applyFont="1" applyBorder="1">
      <alignment/>
      <protection/>
    </xf>
    <xf numFmtId="10" fontId="22" fillId="0" borderId="106" xfId="63" applyNumberFormat="1" applyFont="1" applyBorder="1">
      <alignment/>
      <protection/>
    </xf>
    <xf numFmtId="0" fontId="28" fillId="18" borderId="73" xfId="63" applyNumberFormat="1" applyFont="1" applyFill="1" applyBorder="1">
      <alignment/>
      <protection/>
    </xf>
    <xf numFmtId="3" fontId="28" fillId="18" borderId="146" xfId="63" applyNumberFormat="1" applyFont="1" applyFill="1" applyBorder="1">
      <alignment/>
      <protection/>
    </xf>
    <xf numFmtId="10" fontId="28" fillId="18" borderId="55" xfId="63" applyNumberFormat="1" applyFont="1" applyFill="1" applyBorder="1">
      <alignment/>
      <protection/>
    </xf>
    <xf numFmtId="3" fontId="28" fillId="18" borderId="55" xfId="63" applyNumberFormat="1" applyFont="1" applyFill="1" applyBorder="1">
      <alignment/>
      <protection/>
    </xf>
    <xf numFmtId="10" fontId="28" fillId="18" borderId="77" xfId="63" applyNumberFormat="1" applyFont="1" applyFill="1" applyBorder="1">
      <alignment/>
      <protection/>
    </xf>
    <xf numFmtId="0" fontId="22" fillId="0" borderId="96" xfId="63" applyNumberFormat="1" applyFont="1" applyBorder="1" quotePrefix="1">
      <alignment/>
      <protection/>
    </xf>
    <xf numFmtId="3" fontId="22" fillId="0" borderId="79" xfId="63" applyNumberFormat="1" applyFont="1" applyBorder="1">
      <alignment/>
      <protection/>
    </xf>
    <xf numFmtId="10" fontId="22" fillId="0" borderId="143" xfId="63" applyNumberFormat="1" applyFont="1" applyBorder="1">
      <alignment/>
      <protection/>
    </xf>
    <xf numFmtId="3" fontId="22" fillId="0" borderId="143" xfId="63" applyNumberFormat="1" applyFont="1" applyBorder="1" quotePrefix="1">
      <alignment/>
      <protection/>
    </xf>
    <xf numFmtId="10" fontId="22" fillId="0" borderId="81" xfId="63" applyNumberFormat="1" applyFont="1" applyBorder="1">
      <alignment/>
      <protection/>
    </xf>
    <xf numFmtId="10" fontId="22" fillId="0" borderId="80" xfId="63" applyNumberFormat="1" applyFont="1" applyBorder="1">
      <alignment/>
      <protection/>
    </xf>
    <xf numFmtId="3" fontId="22" fillId="0" borderId="143" xfId="63" applyNumberFormat="1" applyFont="1" applyBorder="1">
      <alignment/>
      <protection/>
    </xf>
    <xf numFmtId="3" fontId="22" fillId="0" borderId="114" xfId="63" applyNumberFormat="1" applyFont="1" applyBorder="1">
      <alignment/>
      <protection/>
    </xf>
    <xf numFmtId="10" fontId="22" fillId="0" borderId="0" xfId="63" applyNumberFormat="1" applyFont="1">
      <alignment/>
      <protection/>
    </xf>
    <xf numFmtId="0" fontId="22" fillId="0" borderId="147" xfId="63" applyNumberFormat="1" applyFont="1" applyBorder="1" quotePrefix="1">
      <alignment/>
      <protection/>
    </xf>
    <xf numFmtId="3" fontId="22" fillId="0" borderId="103" xfId="63" applyNumberFormat="1" applyFont="1" applyBorder="1">
      <alignment/>
      <protection/>
    </xf>
    <xf numFmtId="0" fontId="22" fillId="0" borderId="0" xfId="63" applyNumberFormat="1" applyFont="1" applyFill="1" applyBorder="1">
      <alignment/>
      <protection/>
    </xf>
    <xf numFmtId="0" fontId="24" fillId="7" borderId="70" xfId="64" applyFont="1" applyFill="1" applyBorder="1" applyAlignment="1">
      <alignment horizontal="center" vertical="center"/>
      <protection/>
    </xf>
    <xf numFmtId="0" fontId="24" fillId="7" borderId="71" xfId="64" applyFont="1" applyFill="1" applyBorder="1" applyAlignment="1">
      <alignment horizontal="center" vertical="center"/>
      <protection/>
    </xf>
    <xf numFmtId="0" fontId="24" fillId="7" borderId="72" xfId="64" applyFont="1" applyFill="1" applyBorder="1" applyAlignment="1">
      <alignment horizontal="center" vertical="center"/>
      <protection/>
    </xf>
    <xf numFmtId="0" fontId="22" fillId="0" borderId="0" xfId="64" applyFont="1">
      <alignment/>
      <protection/>
    </xf>
    <xf numFmtId="1" fontId="29" fillId="7" borderId="73" xfId="64" applyNumberFormat="1" applyFont="1" applyFill="1" applyBorder="1" applyAlignment="1">
      <alignment horizontal="center" vertical="center" wrapText="1"/>
      <protection/>
    </xf>
    <xf numFmtId="0" fontId="29" fillId="7" borderId="70" xfId="64" applyFont="1" applyFill="1" applyBorder="1" applyAlignment="1">
      <alignment horizontal="center" vertical="center"/>
      <protection/>
    </xf>
    <xf numFmtId="0" fontId="29" fillId="7" borderId="71" xfId="64" applyFont="1" applyFill="1" applyBorder="1" applyAlignment="1">
      <alignment horizontal="center" vertical="center"/>
      <protection/>
    </xf>
    <xf numFmtId="0" fontId="29" fillId="7" borderId="72" xfId="64" applyFont="1" applyFill="1" applyBorder="1" applyAlignment="1">
      <alignment horizontal="center" vertical="center"/>
      <protection/>
    </xf>
    <xf numFmtId="0" fontId="22" fillId="0" borderId="0" xfId="64" applyFont="1" applyAlignment="1">
      <alignment vertical="center"/>
      <protection/>
    </xf>
    <xf numFmtId="0" fontId="22" fillId="7" borderId="74" xfId="64" applyFont="1" applyFill="1" applyBorder="1" applyAlignment="1">
      <alignment vertical="center"/>
      <protection/>
    </xf>
    <xf numFmtId="49" fontId="26" fillId="7" borderId="97" xfId="64" applyNumberFormat="1" applyFont="1" applyFill="1" applyBorder="1" applyAlignment="1">
      <alignment horizontal="center" vertical="center" wrapText="1"/>
      <protection/>
    </xf>
    <xf numFmtId="1" fontId="26" fillId="7" borderId="72" xfId="64" applyNumberFormat="1" applyFont="1" applyFill="1" applyBorder="1" applyAlignment="1">
      <alignment horizontal="center" vertical="center" wrapText="1"/>
      <protection/>
    </xf>
    <xf numFmtId="1" fontId="26" fillId="7" borderId="76" xfId="64" applyNumberFormat="1" applyFont="1" applyFill="1" applyBorder="1" applyAlignment="1">
      <alignment horizontal="center" vertical="center" wrapText="1"/>
      <protection/>
    </xf>
    <xf numFmtId="1" fontId="26" fillId="7" borderId="97" xfId="64" applyNumberFormat="1" applyFont="1" applyFill="1" applyBorder="1" applyAlignment="1">
      <alignment horizontal="center" vertical="center" wrapText="1"/>
      <protection/>
    </xf>
    <xf numFmtId="1" fontId="28" fillId="0" borderId="0" xfId="64" applyNumberFormat="1" applyFont="1" applyAlignment="1">
      <alignment horizontal="center" vertical="center" wrapText="1"/>
      <protection/>
    </xf>
    <xf numFmtId="0" fontId="41" fillId="0" borderId="107" xfId="64" applyNumberFormat="1" applyFont="1" applyBorder="1" applyAlignment="1">
      <alignment vertical="center"/>
      <protection/>
    </xf>
    <xf numFmtId="3" fontId="41" fillId="0" borderId="90" xfId="64" applyNumberFormat="1" applyFont="1" applyBorder="1" applyAlignment="1">
      <alignment vertical="center"/>
      <protection/>
    </xf>
    <xf numFmtId="10" fontId="41" fillId="0" borderId="92" xfId="64" applyNumberFormat="1" applyFont="1" applyBorder="1" applyAlignment="1">
      <alignment vertical="center"/>
      <protection/>
    </xf>
    <xf numFmtId="3" fontId="41" fillId="0" borderId="109" xfId="64" applyNumberFormat="1" applyFont="1" applyBorder="1" applyAlignment="1">
      <alignment vertical="center"/>
      <protection/>
    </xf>
    <xf numFmtId="0" fontId="41" fillId="0" borderId="0" xfId="64" applyFont="1" applyAlignment="1">
      <alignment vertical="center"/>
      <protection/>
    </xf>
    <xf numFmtId="0" fontId="22" fillId="0" borderId="138" xfId="64" applyNumberFormat="1" applyFont="1" applyBorder="1">
      <alignment/>
      <protection/>
    </xf>
    <xf numFmtId="3" fontId="22" fillId="0" borderId="93" xfId="64" applyNumberFormat="1" applyFont="1" applyBorder="1">
      <alignment/>
      <protection/>
    </xf>
    <xf numFmtId="10" fontId="22" fillId="0" borderId="129" xfId="64" applyNumberFormat="1" applyFont="1" applyBorder="1">
      <alignment/>
      <protection/>
    </xf>
    <xf numFmtId="10" fontId="22" fillId="0" borderId="85" xfId="64" applyNumberFormat="1" applyFont="1" applyBorder="1">
      <alignment/>
      <protection/>
    </xf>
    <xf numFmtId="0" fontId="31" fillId="0" borderId="0" xfId="64" applyFont="1">
      <alignment/>
      <protection/>
    </xf>
    <xf numFmtId="0" fontId="22" fillId="0" borderId="74" xfId="64" applyNumberFormat="1" applyFont="1" applyBorder="1">
      <alignment/>
      <protection/>
    </xf>
    <xf numFmtId="3" fontId="22" fillId="0" borderId="140" xfId="64" applyNumberFormat="1" applyFont="1" applyBorder="1">
      <alignment/>
      <protection/>
    </xf>
    <xf numFmtId="10" fontId="22" fillId="0" borderId="67" xfId="64" applyNumberFormat="1" applyFont="1" applyBorder="1">
      <alignment/>
      <protection/>
    </xf>
    <xf numFmtId="10" fontId="22" fillId="0" borderId="88" xfId="64" applyNumberFormat="1" applyFont="1" applyBorder="1">
      <alignment/>
      <protection/>
    </xf>
    <xf numFmtId="0" fontId="24" fillId="7" borderId="70" xfId="65" applyFont="1" applyFill="1" applyBorder="1" applyAlignment="1">
      <alignment horizontal="center" vertical="center"/>
      <protection/>
    </xf>
    <xf numFmtId="0" fontId="24" fillId="7" borderId="71" xfId="65" applyFont="1" applyFill="1" applyBorder="1" applyAlignment="1">
      <alignment horizontal="center" vertical="center"/>
      <protection/>
    </xf>
    <xf numFmtId="0" fontId="24" fillId="7" borderId="72" xfId="65" applyFont="1" applyFill="1" applyBorder="1" applyAlignment="1">
      <alignment horizontal="center" vertical="center"/>
      <protection/>
    </xf>
    <xf numFmtId="0" fontId="22" fillId="0" borderId="0" xfId="65" applyFont="1">
      <alignment/>
      <protection/>
    </xf>
    <xf numFmtId="1" fontId="29" fillId="7" borderId="73" xfId="65" applyNumberFormat="1" applyFont="1" applyFill="1" applyBorder="1" applyAlignment="1">
      <alignment horizontal="center" vertical="center" wrapText="1"/>
      <protection/>
    </xf>
    <xf numFmtId="0" fontId="29" fillId="7" borderId="70" xfId="65" applyFont="1" applyFill="1" applyBorder="1" applyAlignment="1">
      <alignment horizontal="center"/>
      <protection/>
    </xf>
    <xf numFmtId="0" fontId="29" fillId="7" borderId="71" xfId="65" applyFont="1" applyFill="1" applyBorder="1" applyAlignment="1">
      <alignment horizontal="center"/>
      <protection/>
    </xf>
    <xf numFmtId="0" fontId="29" fillId="7" borderId="72" xfId="65" applyFont="1" applyFill="1" applyBorder="1" applyAlignment="1">
      <alignment horizontal="center"/>
      <protection/>
    </xf>
    <xf numFmtId="0" fontId="22" fillId="7" borderId="74" xfId="65" applyFont="1" applyFill="1" applyBorder="1" applyAlignment="1">
      <alignment vertical="center"/>
      <protection/>
    </xf>
    <xf numFmtId="49" fontId="29" fillId="7" borderId="75" xfId="65" applyNumberFormat="1" applyFont="1" applyFill="1" applyBorder="1" applyAlignment="1">
      <alignment horizontal="center" vertical="center" wrapText="1"/>
      <protection/>
    </xf>
    <xf numFmtId="1" fontId="29" fillId="7" borderId="98" xfId="65" applyNumberFormat="1" applyFont="1" applyFill="1" applyBorder="1" applyAlignment="1">
      <alignment horizontal="center" vertical="center" wrapText="1"/>
      <protection/>
    </xf>
    <xf numFmtId="1" fontId="29" fillId="7" borderId="76" xfId="65" applyNumberFormat="1" applyFont="1" applyFill="1" applyBorder="1" applyAlignment="1">
      <alignment horizontal="center" vertical="center" wrapText="1"/>
      <protection/>
    </xf>
    <xf numFmtId="1" fontId="22" fillId="0" borderId="0" xfId="65" applyNumberFormat="1" applyFont="1" applyAlignment="1">
      <alignment horizontal="center" vertical="center" wrapText="1"/>
      <protection/>
    </xf>
    <xf numFmtId="0" fontId="43" fillId="0" borderId="107" xfId="65" applyNumberFormat="1" applyFont="1" applyBorder="1">
      <alignment/>
      <protection/>
    </xf>
    <xf numFmtId="3" fontId="43" fillId="0" borderId="90" xfId="65" applyNumberFormat="1" applyFont="1" applyBorder="1">
      <alignment/>
      <protection/>
    </xf>
    <xf numFmtId="10" fontId="43" fillId="0" borderId="108" xfId="65" applyNumberFormat="1" applyFont="1" applyBorder="1">
      <alignment/>
      <protection/>
    </xf>
    <xf numFmtId="3" fontId="43" fillId="0" borderId="108" xfId="65" applyNumberFormat="1" applyFont="1" applyBorder="1">
      <alignment/>
      <protection/>
    </xf>
    <xf numFmtId="10" fontId="43" fillId="0" borderId="92" xfId="65" applyNumberFormat="1" applyFont="1" applyBorder="1">
      <alignment/>
      <protection/>
    </xf>
    <xf numFmtId="3" fontId="43" fillId="0" borderId="109" xfId="65" applyNumberFormat="1" applyFont="1" applyBorder="1">
      <alignment/>
      <protection/>
    </xf>
    <xf numFmtId="0" fontId="43" fillId="0" borderId="0" xfId="65" applyFont="1">
      <alignment/>
      <protection/>
    </xf>
    <xf numFmtId="0" fontId="22" fillId="18" borderId="138" xfId="65" applyNumberFormat="1" applyFont="1" applyFill="1" applyBorder="1">
      <alignment/>
      <protection/>
    </xf>
    <xf numFmtId="3" fontId="22" fillId="18" borderId="93" xfId="65" applyNumberFormat="1" applyFont="1" applyFill="1" applyBorder="1">
      <alignment/>
      <protection/>
    </xf>
    <xf numFmtId="10" fontId="22" fillId="18" borderId="129" xfId="65" applyNumberFormat="1" applyFont="1" applyFill="1" applyBorder="1">
      <alignment/>
      <protection/>
    </xf>
    <xf numFmtId="3" fontId="22" fillId="18" borderId="139" xfId="65" applyNumberFormat="1" applyFont="1" applyFill="1" applyBorder="1">
      <alignment/>
      <protection/>
    </xf>
    <xf numFmtId="10" fontId="22" fillId="18" borderId="85" xfId="65" applyNumberFormat="1" applyFont="1" applyFill="1" applyBorder="1">
      <alignment/>
      <protection/>
    </xf>
    <xf numFmtId="0" fontId="31" fillId="0" borderId="0" xfId="65" applyFont="1">
      <alignment/>
      <protection/>
    </xf>
    <xf numFmtId="3" fontId="31" fillId="0" borderId="0" xfId="65" applyNumberFormat="1" applyFont="1">
      <alignment/>
      <protection/>
    </xf>
    <xf numFmtId="0" fontId="22" fillId="0" borderId="99" xfId="65" applyNumberFormat="1" applyFont="1" applyBorder="1" quotePrefix="1">
      <alignment/>
      <protection/>
    </xf>
    <xf numFmtId="3" fontId="22" fillId="0" borderId="82" xfId="65" applyNumberFormat="1" applyFont="1" applyBorder="1">
      <alignment/>
      <protection/>
    </xf>
    <xf numFmtId="10" fontId="22" fillId="0" borderId="114" xfId="65" applyNumberFormat="1" applyFont="1" applyBorder="1">
      <alignment/>
      <protection/>
    </xf>
    <xf numFmtId="3" fontId="22" fillId="0" borderId="141" xfId="65" applyNumberFormat="1" applyFont="1" applyBorder="1" quotePrefix="1">
      <alignment/>
      <protection/>
    </xf>
    <xf numFmtId="10" fontId="22" fillId="0" borderId="115" xfId="65" applyNumberFormat="1" applyFont="1" applyBorder="1">
      <alignment/>
      <protection/>
    </xf>
    <xf numFmtId="3" fontId="22" fillId="0" borderId="141" xfId="65" applyNumberFormat="1" applyFont="1" applyBorder="1">
      <alignment/>
      <protection/>
    </xf>
    <xf numFmtId="10" fontId="22" fillId="0" borderId="0" xfId="65" applyNumberFormat="1" applyFont="1" applyFill="1" applyBorder="1">
      <alignment/>
      <protection/>
    </xf>
    <xf numFmtId="3" fontId="22" fillId="0" borderId="0" xfId="65" applyNumberFormat="1" applyFont="1">
      <alignment/>
      <protection/>
    </xf>
    <xf numFmtId="10" fontId="42" fillId="0" borderId="115" xfId="65" applyNumberFormat="1" applyFont="1" applyBorder="1" applyAlignment="1">
      <alignment horizontal="center"/>
      <protection/>
    </xf>
    <xf numFmtId="0" fontId="22" fillId="18" borderId="96" xfId="65" applyNumberFormat="1" applyFont="1" applyFill="1" applyBorder="1">
      <alignment/>
      <protection/>
    </xf>
    <xf numFmtId="3" fontId="22" fillId="18" borderId="78" xfId="65" applyNumberFormat="1" applyFont="1" applyFill="1" applyBorder="1">
      <alignment/>
      <protection/>
    </xf>
    <xf numFmtId="10" fontId="22" fillId="18" borderId="80" xfId="65" applyNumberFormat="1" applyFont="1" applyFill="1" applyBorder="1">
      <alignment/>
      <protection/>
    </xf>
    <xf numFmtId="3" fontId="22" fillId="18" borderId="143" xfId="65" applyNumberFormat="1" applyFont="1" applyFill="1" applyBorder="1">
      <alignment/>
      <protection/>
    </xf>
    <xf numFmtId="10" fontId="22" fillId="18" borderId="81" xfId="65" applyNumberFormat="1" applyFont="1" applyFill="1" applyBorder="1">
      <alignment/>
      <protection/>
    </xf>
    <xf numFmtId="10" fontId="22" fillId="18" borderId="143" xfId="65" applyNumberFormat="1" applyFont="1" applyFill="1" applyBorder="1">
      <alignment/>
      <protection/>
    </xf>
    <xf numFmtId="3" fontId="22" fillId="18" borderId="100" xfId="65" applyNumberFormat="1" applyFont="1" applyFill="1" applyBorder="1">
      <alignment/>
      <protection/>
    </xf>
    <xf numFmtId="0" fontId="22" fillId="0" borderId="138" xfId="65" applyNumberFormat="1" applyFont="1" applyBorder="1" quotePrefix="1">
      <alignment/>
      <protection/>
    </xf>
    <xf numFmtId="3" fontId="22" fillId="0" borderId="93" xfId="65" applyNumberFormat="1" applyFont="1" applyBorder="1">
      <alignment/>
      <protection/>
    </xf>
    <xf numFmtId="3" fontId="22" fillId="0" borderId="139" xfId="65" applyNumberFormat="1" applyFont="1" applyBorder="1" quotePrefix="1">
      <alignment/>
      <protection/>
    </xf>
    <xf numFmtId="3" fontId="22" fillId="0" borderId="139" xfId="65" applyNumberFormat="1" applyFont="1" applyBorder="1">
      <alignment/>
      <protection/>
    </xf>
    <xf numFmtId="10" fontId="22" fillId="0" borderId="85" xfId="65" applyNumberFormat="1" applyFont="1" applyBorder="1">
      <alignment/>
      <protection/>
    </xf>
    <xf numFmtId="3" fontId="22" fillId="18" borderId="100" xfId="65" applyNumberFormat="1" applyFont="1" applyFill="1" applyBorder="1" quotePrefix="1">
      <alignment/>
      <protection/>
    </xf>
    <xf numFmtId="0" fontId="22" fillId="18" borderId="70" xfId="65" applyNumberFormat="1" applyFont="1" applyFill="1" applyBorder="1">
      <alignment/>
      <protection/>
    </xf>
    <xf numFmtId="3" fontId="22" fillId="18" borderId="97" xfId="65" applyNumberFormat="1" applyFont="1" applyFill="1" applyBorder="1">
      <alignment/>
      <protection/>
    </xf>
    <xf numFmtId="10" fontId="22" fillId="18" borderId="98" xfId="65" applyNumberFormat="1" applyFont="1" applyFill="1" applyBorder="1">
      <alignment/>
      <protection/>
    </xf>
    <xf numFmtId="3" fontId="22" fillId="18" borderId="98" xfId="65" applyNumberFormat="1" applyFont="1" applyFill="1" applyBorder="1" quotePrefix="1">
      <alignment/>
      <protection/>
    </xf>
    <xf numFmtId="10" fontId="22" fillId="18" borderId="76" xfId="65" applyNumberFormat="1" applyFont="1" applyFill="1" applyBorder="1" applyAlignment="1">
      <alignment horizontal="right"/>
      <protection/>
    </xf>
    <xf numFmtId="0" fontId="24" fillId="7" borderId="95" xfId="66" applyFont="1" applyFill="1" applyBorder="1" applyAlignment="1">
      <alignment horizontal="center" vertical="center"/>
      <protection/>
    </xf>
    <xf numFmtId="0" fontId="24" fillId="7" borderId="57" xfId="66" applyFont="1" applyFill="1" applyBorder="1" applyAlignment="1">
      <alignment horizontal="center" vertical="center"/>
      <protection/>
    </xf>
    <xf numFmtId="0" fontId="24" fillId="7" borderId="56" xfId="66" applyFont="1" applyFill="1" applyBorder="1" applyAlignment="1">
      <alignment horizontal="center" vertical="center"/>
      <protection/>
    </xf>
    <xf numFmtId="0" fontId="22" fillId="0" borderId="0" xfId="66" applyFont="1" applyFill="1">
      <alignment/>
      <protection/>
    </xf>
    <xf numFmtId="1" fontId="27" fillId="7" borderId="96" xfId="66" applyNumberFormat="1" applyFont="1" applyFill="1" applyBorder="1" applyAlignment="1">
      <alignment horizontal="center" vertical="center" wrapText="1"/>
      <protection/>
    </xf>
    <xf numFmtId="0" fontId="27" fillId="7" borderId="97" xfId="66" applyFont="1" applyFill="1" applyBorder="1" applyAlignment="1">
      <alignment horizontal="center"/>
      <protection/>
    </xf>
    <xf numFmtId="0" fontId="27" fillId="7" borderId="98" xfId="66" applyFont="1" applyFill="1" applyBorder="1" applyAlignment="1">
      <alignment horizontal="center"/>
      <protection/>
    </xf>
    <xf numFmtId="0" fontId="27" fillId="7" borderId="76" xfId="66" applyFont="1" applyFill="1" applyBorder="1" applyAlignment="1">
      <alignment horizontal="center"/>
      <protection/>
    </xf>
    <xf numFmtId="0" fontId="42" fillId="0" borderId="0" xfId="66" applyFont="1" applyFill="1">
      <alignment/>
      <protection/>
    </xf>
    <xf numFmtId="0" fontId="42" fillId="7" borderId="99" xfId="66" applyFont="1" applyFill="1" applyBorder="1" applyAlignment="1">
      <alignment vertical="center"/>
      <protection/>
    </xf>
    <xf numFmtId="49" fontId="27" fillId="7" borderId="79" xfId="66" applyNumberFormat="1" applyFont="1" applyFill="1" applyBorder="1" applyAlignment="1">
      <alignment horizontal="center" vertical="center" wrapText="1"/>
      <protection/>
    </xf>
    <xf numFmtId="49" fontId="27" fillId="7" borderId="143" xfId="66" applyNumberFormat="1" applyFont="1" applyFill="1" applyBorder="1" applyAlignment="1">
      <alignment horizontal="center" vertical="center" wrapText="1"/>
      <protection/>
    </xf>
    <xf numFmtId="1" fontId="29" fillId="7" borderId="81" xfId="66" applyNumberFormat="1" applyFont="1" applyFill="1" applyBorder="1" applyAlignment="1">
      <alignment horizontal="center" vertical="center" wrapText="1"/>
      <protection/>
    </xf>
    <xf numFmtId="1" fontId="29" fillId="7" borderId="84" xfId="66" applyNumberFormat="1" applyFont="1" applyFill="1" applyBorder="1" applyAlignment="1">
      <alignment horizontal="center" vertical="center" wrapText="1"/>
      <protection/>
    </xf>
    <xf numFmtId="1" fontId="42" fillId="0" borderId="0" xfId="66" applyNumberFormat="1" applyFont="1" applyFill="1" applyAlignment="1">
      <alignment horizontal="center" vertical="center" wrapText="1"/>
      <protection/>
    </xf>
    <xf numFmtId="0" fontId="42" fillId="7" borderId="147" xfId="66" applyFont="1" applyFill="1" applyBorder="1" applyAlignment="1">
      <alignment vertical="center"/>
      <protection/>
    </xf>
    <xf numFmtId="49" fontId="29" fillId="7" borderId="87" xfId="66" applyNumberFormat="1" applyFont="1" applyFill="1" applyBorder="1" applyAlignment="1">
      <alignment horizontal="center" vertical="center" wrapText="1"/>
      <protection/>
    </xf>
    <xf numFmtId="49" fontId="29" fillId="7" borderId="103" xfId="66" applyNumberFormat="1" applyFont="1" applyFill="1" applyBorder="1" applyAlignment="1">
      <alignment horizontal="center" vertical="center" wrapText="1"/>
      <protection/>
    </xf>
    <xf numFmtId="0" fontId="22" fillId="7" borderId="106" xfId="66" applyFont="1" applyFill="1" applyBorder="1" applyAlignment="1">
      <alignment horizontal="center" vertical="center" wrapText="1"/>
      <protection/>
    </xf>
    <xf numFmtId="0" fontId="22" fillId="7" borderId="145" xfId="66" applyFont="1" applyFill="1" applyBorder="1" applyAlignment="1">
      <alignment horizontal="center" vertical="center" wrapText="1"/>
      <protection/>
    </xf>
    <xf numFmtId="1" fontId="22" fillId="0" borderId="0" xfId="66" applyNumberFormat="1" applyFont="1" applyFill="1" applyAlignment="1">
      <alignment horizontal="center" vertical="center" wrapText="1"/>
      <protection/>
    </xf>
    <xf numFmtId="0" fontId="43" fillId="0" borderId="73" xfId="66" applyNumberFormat="1" applyFont="1" applyFill="1" applyBorder="1" applyAlignment="1">
      <alignment vertical="center"/>
      <protection/>
    </xf>
    <xf numFmtId="3" fontId="43" fillId="0" borderId="146" xfId="66" applyNumberFormat="1" applyFont="1" applyFill="1" applyBorder="1" applyAlignment="1">
      <alignment vertical="center"/>
      <protection/>
    </xf>
    <xf numFmtId="3" fontId="43" fillId="0" borderId="51" xfId="66" applyNumberFormat="1" applyFont="1" applyFill="1" applyBorder="1" applyAlignment="1">
      <alignment vertical="center"/>
      <protection/>
    </xf>
    <xf numFmtId="3" fontId="43" fillId="0" borderId="55" xfId="66" applyNumberFormat="1" applyFont="1" applyFill="1" applyBorder="1" applyAlignment="1">
      <alignment vertical="center"/>
      <protection/>
    </xf>
    <xf numFmtId="10" fontId="43" fillId="0" borderId="77" xfId="66" applyNumberFormat="1" applyFont="1" applyFill="1" applyBorder="1" applyAlignment="1">
      <alignment vertical="center"/>
      <protection/>
    </xf>
    <xf numFmtId="10" fontId="43" fillId="0" borderId="77" xfId="66" applyNumberFormat="1" applyFont="1" applyFill="1" applyBorder="1" applyAlignment="1">
      <alignment horizontal="right" vertical="center"/>
      <protection/>
    </xf>
    <xf numFmtId="0" fontId="43" fillId="0" borderId="0" xfId="66" applyFont="1" applyFill="1" applyAlignment="1">
      <alignment vertical="center"/>
      <protection/>
    </xf>
    <xf numFmtId="0" fontId="28" fillId="18" borderId="96" xfId="66" applyFont="1" applyFill="1" applyBorder="1">
      <alignment/>
      <protection/>
    </xf>
    <xf numFmtId="3" fontId="28" fillId="18" borderId="79" xfId="66" applyNumberFormat="1" applyFont="1" applyFill="1" applyBorder="1">
      <alignment/>
      <protection/>
    </xf>
    <xf numFmtId="3" fontId="28" fillId="18" borderId="143" xfId="66" applyNumberFormat="1" applyFont="1" applyFill="1" applyBorder="1">
      <alignment/>
      <protection/>
    </xf>
    <xf numFmtId="10" fontId="28" fillId="18" borderId="81" xfId="66" applyNumberFormat="1" applyFont="1" applyFill="1" applyBorder="1">
      <alignment/>
      <protection/>
    </xf>
    <xf numFmtId="10" fontId="28" fillId="18" borderId="81" xfId="66" applyNumberFormat="1" applyFont="1" applyFill="1" applyBorder="1" applyAlignment="1">
      <alignment horizontal="right"/>
      <protection/>
    </xf>
    <xf numFmtId="0" fontId="26" fillId="0" borderId="0" xfId="66" applyFont="1" applyFill="1">
      <alignment/>
      <protection/>
    </xf>
    <xf numFmtId="0" fontId="22" fillId="0" borderId="99" xfId="66" applyFont="1" applyFill="1" applyBorder="1">
      <alignment/>
      <protection/>
    </xf>
    <xf numFmtId="3" fontId="22" fillId="0" borderId="83" xfId="66" applyNumberFormat="1" applyFont="1" applyFill="1" applyBorder="1">
      <alignment/>
      <protection/>
    </xf>
    <xf numFmtId="3" fontId="22" fillId="0" borderId="114" xfId="66" applyNumberFormat="1" applyFont="1" applyFill="1" applyBorder="1">
      <alignment/>
      <protection/>
    </xf>
    <xf numFmtId="10" fontId="22" fillId="0" borderId="115" xfId="66" applyNumberFormat="1" applyFont="1" applyFill="1" applyBorder="1">
      <alignment/>
      <protection/>
    </xf>
    <xf numFmtId="10" fontId="22" fillId="0" borderId="115" xfId="66" applyNumberFormat="1" applyFont="1" applyFill="1" applyBorder="1" applyAlignment="1">
      <alignment horizontal="right"/>
      <protection/>
    </xf>
    <xf numFmtId="0" fontId="22" fillId="0" borderId="147" xfId="66" applyFont="1" applyFill="1" applyBorder="1">
      <alignment/>
      <protection/>
    </xf>
    <xf numFmtId="3" fontId="22" fillId="0" borderId="87" xfId="66" applyNumberFormat="1" applyFont="1" applyFill="1" applyBorder="1">
      <alignment/>
      <protection/>
    </xf>
    <xf numFmtId="3" fontId="22" fillId="0" borderId="103" xfId="66" applyNumberFormat="1" applyFont="1" applyFill="1" applyBorder="1">
      <alignment/>
      <protection/>
    </xf>
    <xf numFmtId="10" fontId="22" fillId="0" borderId="106" xfId="66" applyNumberFormat="1" applyFont="1" applyFill="1" applyBorder="1">
      <alignment/>
      <protection/>
    </xf>
    <xf numFmtId="10" fontId="22" fillId="0" borderId="106" xfId="66" applyNumberFormat="1" applyFont="1" applyFill="1" applyBorder="1" applyAlignment="1">
      <alignment horizontal="right"/>
      <protection/>
    </xf>
    <xf numFmtId="0" fontId="22" fillId="0" borderId="138" xfId="66" applyFont="1" applyFill="1" applyBorder="1">
      <alignment/>
      <protection/>
    </xf>
    <xf numFmtId="3" fontId="22" fillId="0" borderId="94" xfId="66" applyNumberFormat="1" applyFont="1" applyFill="1" applyBorder="1">
      <alignment/>
      <protection/>
    </xf>
    <xf numFmtId="3" fontId="22" fillId="0" borderId="129" xfId="66" applyNumberFormat="1" applyFont="1" applyFill="1" applyBorder="1">
      <alignment/>
      <protection/>
    </xf>
    <xf numFmtId="10" fontId="22" fillId="0" borderId="85" xfId="66" applyNumberFormat="1" applyFont="1" applyFill="1" applyBorder="1">
      <alignment/>
      <protection/>
    </xf>
    <xf numFmtId="10" fontId="22" fillId="0" borderId="85" xfId="66" applyNumberFormat="1" applyFont="1" applyFill="1" applyBorder="1" applyAlignment="1">
      <alignment horizontal="right"/>
      <protection/>
    </xf>
    <xf numFmtId="0" fontId="28" fillId="18" borderId="138" xfId="66" applyFont="1" applyFill="1" applyBorder="1">
      <alignment/>
      <protection/>
    </xf>
    <xf numFmtId="3" fontId="28" fillId="18" borderId="94" xfId="66" applyNumberFormat="1" applyFont="1" applyFill="1" applyBorder="1">
      <alignment/>
      <protection/>
    </xf>
    <xf numFmtId="3" fontId="28" fillId="18" borderId="129" xfId="66" applyNumberFormat="1" applyFont="1" applyFill="1" applyBorder="1">
      <alignment/>
      <protection/>
    </xf>
    <xf numFmtId="10" fontId="28" fillId="18" borderId="85" xfId="66" applyNumberFormat="1" applyFont="1" applyFill="1" applyBorder="1">
      <alignment/>
      <protection/>
    </xf>
    <xf numFmtId="10" fontId="28" fillId="18" borderId="85" xfId="66" applyNumberFormat="1" applyFont="1" applyFill="1" applyBorder="1" applyAlignment="1">
      <alignment horizontal="right"/>
      <protection/>
    </xf>
    <xf numFmtId="10" fontId="28" fillId="18" borderId="115" xfId="66" applyNumberFormat="1" applyFont="1" applyFill="1" applyBorder="1" applyAlignment="1">
      <alignment horizontal="right"/>
      <protection/>
    </xf>
    <xf numFmtId="0" fontId="29" fillId="0" borderId="0" xfId="66" applyFont="1" applyFill="1">
      <alignment/>
      <protection/>
    </xf>
    <xf numFmtId="0" fontId="22" fillId="18" borderId="148" xfId="66" applyFont="1" applyFill="1" applyBorder="1">
      <alignment/>
      <protection/>
    </xf>
    <xf numFmtId="3" fontId="22" fillId="18" borderId="97" xfId="66" applyNumberFormat="1" applyFont="1" applyFill="1" applyBorder="1">
      <alignment/>
      <protection/>
    </xf>
    <xf numFmtId="3" fontId="22" fillId="18" borderId="98" xfId="66" applyNumberFormat="1" applyFont="1" applyFill="1" applyBorder="1">
      <alignment/>
      <protection/>
    </xf>
    <xf numFmtId="10" fontId="22" fillId="18" borderId="76" xfId="66" applyNumberFormat="1" applyFont="1" applyFill="1" applyBorder="1">
      <alignment/>
      <protection/>
    </xf>
    <xf numFmtId="10" fontId="22" fillId="18" borderId="76" xfId="66" applyNumberFormat="1" applyFont="1" applyFill="1" applyBorder="1" applyAlignment="1">
      <alignment horizontal="right"/>
      <protection/>
    </xf>
    <xf numFmtId="0" fontId="24" fillId="7" borderId="70" xfId="68" applyFont="1" applyFill="1" applyBorder="1" applyAlignment="1">
      <alignment horizontal="centerContinuous" vertical="center"/>
      <protection/>
    </xf>
    <xf numFmtId="3" fontId="53" fillId="7" borderId="71" xfId="68" applyNumberFormat="1" applyFont="1" applyFill="1" applyBorder="1" applyAlignment="1">
      <alignment horizontal="centerContinuous" vertical="center"/>
      <protection/>
    </xf>
    <xf numFmtId="0" fontId="53" fillId="7" borderId="71" xfId="68" applyFont="1" applyFill="1" applyBorder="1" applyAlignment="1">
      <alignment horizontal="centerContinuous" vertical="center"/>
      <protection/>
    </xf>
    <xf numFmtId="0" fontId="53" fillId="7" borderId="72" xfId="68" applyFont="1" applyFill="1" applyBorder="1" applyAlignment="1">
      <alignment horizontal="centerContinuous" vertical="center"/>
      <protection/>
    </xf>
    <xf numFmtId="0" fontId="22" fillId="0" borderId="0" xfId="68" applyFont="1">
      <alignment/>
      <protection/>
    </xf>
    <xf numFmtId="198" fontId="22" fillId="0" borderId="0" xfId="68" applyNumberFormat="1" applyFont="1">
      <alignment/>
      <protection/>
    </xf>
    <xf numFmtId="1" fontId="26" fillId="7" borderId="73" xfId="68" applyNumberFormat="1" applyFont="1" applyFill="1" applyBorder="1" applyAlignment="1">
      <alignment horizontal="center" vertical="center" wrapText="1"/>
      <protection/>
    </xf>
    <xf numFmtId="3" fontId="26" fillId="7" borderId="70" xfId="68" applyNumberFormat="1" applyFont="1" applyFill="1" applyBorder="1" applyAlignment="1">
      <alignment horizontal="centerContinuous"/>
      <protection/>
    </xf>
    <xf numFmtId="0" fontId="26" fillId="7" borderId="71" xfId="68" applyFont="1" applyFill="1" applyBorder="1" applyAlignment="1">
      <alignment horizontal="centerContinuous"/>
      <protection/>
    </xf>
    <xf numFmtId="3" fontId="26" fillId="7" borderId="71" xfId="68" applyNumberFormat="1" applyFont="1" applyFill="1" applyBorder="1" applyAlignment="1">
      <alignment horizontal="centerContinuous"/>
      <protection/>
    </xf>
    <xf numFmtId="0" fontId="26" fillId="7" borderId="72" xfId="68" applyFont="1" applyFill="1" applyBorder="1" applyAlignment="1">
      <alignment horizontal="centerContinuous"/>
      <protection/>
    </xf>
    <xf numFmtId="0" fontId="28" fillId="7" borderId="74" xfId="68" applyFont="1" applyFill="1" applyBorder="1" applyAlignment="1">
      <alignment vertical="center"/>
      <protection/>
    </xf>
    <xf numFmtId="49" fontId="26" fillId="7" borderId="75" xfId="68" applyNumberFormat="1" applyFont="1" applyFill="1" applyBorder="1" applyAlignment="1">
      <alignment horizontal="center" vertical="center" wrapText="1"/>
      <protection/>
    </xf>
    <xf numFmtId="10" fontId="26" fillId="7" borderId="98" xfId="68" applyNumberFormat="1" applyFont="1" applyFill="1" applyBorder="1" applyAlignment="1">
      <alignment horizontal="center" vertical="center" wrapText="1"/>
      <protection/>
    </xf>
    <xf numFmtId="10" fontId="26" fillId="7" borderId="76" xfId="68" applyNumberFormat="1" applyFont="1" applyFill="1" applyBorder="1" applyAlignment="1">
      <alignment horizontal="center" vertical="center" wrapText="1"/>
      <protection/>
    </xf>
    <xf numFmtId="3" fontId="26" fillId="7" borderId="97" xfId="67" applyNumberFormat="1" applyFont="1" applyFill="1" applyBorder="1" applyAlignment="1">
      <alignment horizontal="center" vertical="center" wrapText="1"/>
      <protection/>
    </xf>
    <xf numFmtId="10" fontId="26" fillId="7" borderId="149" xfId="67" applyNumberFormat="1" applyFont="1" applyFill="1" applyBorder="1" applyAlignment="1">
      <alignment horizontal="center" vertical="center" wrapText="1"/>
      <protection/>
    </xf>
    <xf numFmtId="1" fontId="22" fillId="0" borderId="0" xfId="68" applyNumberFormat="1" applyFont="1" applyAlignment="1">
      <alignment horizontal="center" vertical="center" wrapText="1"/>
      <protection/>
    </xf>
    <xf numFmtId="198" fontId="22" fillId="0" borderId="0" xfId="68" applyNumberFormat="1" applyFont="1" applyAlignment="1">
      <alignment horizontal="center" vertical="center" wrapText="1"/>
      <protection/>
    </xf>
    <xf numFmtId="0" fontId="54" fillId="0" borderId="73" xfId="68" applyNumberFormat="1" applyFont="1" applyBorder="1" applyAlignment="1">
      <alignment vertical="center"/>
      <protection/>
    </xf>
    <xf numFmtId="3" fontId="54" fillId="0" borderId="146" xfId="68" applyNumberFormat="1" applyFont="1" applyBorder="1" applyAlignment="1">
      <alignment vertical="center"/>
      <protection/>
    </xf>
    <xf numFmtId="10" fontId="54" fillId="0" borderId="55" xfId="68" applyNumberFormat="1" applyFont="1" applyBorder="1" applyAlignment="1">
      <alignment vertical="center"/>
      <protection/>
    </xf>
    <xf numFmtId="3" fontId="54" fillId="0" borderId="55" xfId="68" applyNumberFormat="1" applyFont="1" applyBorder="1" applyAlignment="1">
      <alignment vertical="center"/>
      <protection/>
    </xf>
    <xf numFmtId="10" fontId="54" fillId="0" borderId="77" xfId="68" applyNumberFormat="1" applyFont="1" applyBorder="1" applyAlignment="1">
      <alignment horizontal="right" vertical="center"/>
      <protection/>
    </xf>
    <xf numFmtId="10" fontId="54" fillId="0" borderId="77" xfId="68" applyNumberFormat="1" applyFont="1" applyBorder="1" applyAlignment="1">
      <alignment vertical="center"/>
      <protection/>
    </xf>
    <xf numFmtId="0" fontId="32" fillId="0" borderId="0" xfId="68" applyFont="1" applyAlignment="1">
      <alignment vertical="center"/>
      <protection/>
    </xf>
    <xf numFmtId="198" fontId="32" fillId="0" borderId="0" xfId="68" applyNumberFormat="1" applyFont="1" applyAlignment="1">
      <alignment vertical="center"/>
      <protection/>
    </xf>
    <xf numFmtId="0" fontId="28" fillId="18" borderId="96" xfId="68" applyNumberFormat="1" applyFont="1" applyFill="1" applyBorder="1">
      <alignment/>
      <protection/>
    </xf>
    <xf numFmtId="3" fontId="28" fillId="18" borderId="78" xfId="68" applyNumberFormat="1" applyFont="1" applyFill="1" applyBorder="1">
      <alignment/>
      <protection/>
    </xf>
    <xf numFmtId="10" fontId="28" fillId="18" borderId="143" xfId="68" applyNumberFormat="1" applyFont="1" applyFill="1" applyBorder="1">
      <alignment/>
      <protection/>
    </xf>
    <xf numFmtId="3" fontId="28" fillId="18" borderId="100" xfId="68" applyNumberFormat="1" applyFont="1" applyFill="1" applyBorder="1">
      <alignment/>
      <protection/>
    </xf>
    <xf numFmtId="10" fontId="28" fillId="18" borderId="81" xfId="68" applyNumberFormat="1" applyFont="1" applyFill="1" applyBorder="1" applyAlignment="1">
      <alignment horizontal="right"/>
      <protection/>
    </xf>
    <xf numFmtId="10" fontId="28" fillId="18" borderId="81" xfId="68" applyNumberFormat="1" applyFont="1" applyFill="1" applyBorder="1" applyAlignment="1">
      <alignment/>
      <protection/>
    </xf>
    <xf numFmtId="0" fontId="26" fillId="0" borderId="0" xfId="68" applyFont="1" applyFill="1">
      <alignment/>
      <protection/>
    </xf>
    <xf numFmtId="198" fontId="26" fillId="0" borderId="0" xfId="68" applyNumberFormat="1" applyFont="1" applyFill="1">
      <alignment/>
      <protection/>
    </xf>
    <xf numFmtId="3" fontId="26" fillId="0" borderId="0" xfId="68" applyNumberFormat="1" applyFont="1" applyFill="1">
      <alignment/>
      <protection/>
    </xf>
    <xf numFmtId="10" fontId="26" fillId="0" borderId="0" xfId="68" applyNumberFormat="1" applyFont="1" applyFill="1">
      <alignment/>
      <protection/>
    </xf>
    <xf numFmtId="0" fontId="22" fillId="0" borderId="99" xfId="68" applyNumberFormat="1" applyFont="1" applyFill="1" applyBorder="1" quotePrefix="1">
      <alignment/>
      <protection/>
    </xf>
    <xf numFmtId="3" fontId="22" fillId="0" borderId="82" xfId="68" applyNumberFormat="1" applyFont="1" applyFill="1" applyBorder="1">
      <alignment/>
      <protection/>
    </xf>
    <xf numFmtId="10" fontId="22" fillId="0" borderId="114" xfId="68" applyNumberFormat="1" applyFont="1" applyFill="1" applyBorder="1">
      <alignment/>
      <protection/>
    </xf>
    <xf numFmtId="3" fontId="22" fillId="0" borderId="141" xfId="68" applyNumberFormat="1" applyFont="1" applyFill="1" applyBorder="1" quotePrefix="1">
      <alignment/>
      <protection/>
    </xf>
    <xf numFmtId="10" fontId="22" fillId="0" borderId="115" xfId="68" applyNumberFormat="1" applyFont="1" applyFill="1" applyBorder="1" applyAlignment="1">
      <alignment horizontal="right"/>
      <protection/>
    </xf>
    <xf numFmtId="3" fontId="22" fillId="0" borderId="141" xfId="68" applyNumberFormat="1" applyFont="1" applyFill="1" applyBorder="1">
      <alignment/>
      <protection/>
    </xf>
    <xf numFmtId="10" fontId="22" fillId="0" borderId="115" xfId="68" applyNumberFormat="1" applyFont="1" applyFill="1" applyBorder="1" applyAlignment="1">
      <alignment/>
      <protection/>
    </xf>
    <xf numFmtId="10" fontId="22" fillId="0" borderId="0" xfId="68" applyNumberFormat="1" applyFont="1" applyFill="1" applyBorder="1">
      <alignment/>
      <protection/>
    </xf>
    <xf numFmtId="198" fontId="22" fillId="0" borderId="0" xfId="68" applyNumberFormat="1" applyFont="1" applyFill="1">
      <alignment/>
      <protection/>
    </xf>
    <xf numFmtId="0" fontId="22" fillId="0" borderId="0" xfId="68" applyFont="1" applyFill="1">
      <alignment/>
      <protection/>
    </xf>
    <xf numFmtId="3" fontId="28" fillId="18" borderId="79" xfId="68" applyNumberFormat="1" applyFont="1" applyFill="1" applyBorder="1">
      <alignment/>
      <protection/>
    </xf>
    <xf numFmtId="3" fontId="28" fillId="18" borderId="143" xfId="68" applyNumberFormat="1" applyFont="1" applyFill="1" applyBorder="1">
      <alignment/>
      <protection/>
    </xf>
    <xf numFmtId="10" fontId="28" fillId="0" borderId="0" xfId="68" applyNumberFormat="1" applyFont="1" applyFill="1" applyBorder="1">
      <alignment/>
      <protection/>
    </xf>
    <xf numFmtId="198" fontId="28" fillId="0" borderId="0" xfId="68" applyNumberFormat="1" applyFont="1" applyFill="1">
      <alignment/>
      <protection/>
    </xf>
    <xf numFmtId="0" fontId="28" fillId="0" borderId="0" xfId="68" applyFont="1" applyFill="1">
      <alignment/>
      <protection/>
    </xf>
    <xf numFmtId="3" fontId="22" fillId="0" borderId="83" xfId="68" applyNumberFormat="1" applyFont="1" applyFill="1" applyBorder="1">
      <alignment/>
      <protection/>
    </xf>
    <xf numFmtId="3" fontId="22" fillId="0" borderId="114" xfId="68" applyNumberFormat="1" applyFont="1" applyFill="1" applyBorder="1" quotePrefix="1">
      <alignment/>
      <protection/>
    </xf>
    <xf numFmtId="10" fontId="42" fillId="0" borderId="115" xfId="68" applyNumberFormat="1" applyFont="1" applyFill="1" applyBorder="1" applyAlignment="1">
      <alignment horizontal="center"/>
      <protection/>
    </xf>
    <xf numFmtId="3" fontId="28" fillId="18" borderId="101" xfId="68" applyNumberFormat="1" applyFont="1" applyFill="1" applyBorder="1">
      <alignment/>
      <protection/>
    </xf>
    <xf numFmtId="3" fontId="22" fillId="0" borderId="144" xfId="68" applyNumberFormat="1" applyFont="1" applyFill="1" applyBorder="1">
      <alignment/>
      <protection/>
    </xf>
    <xf numFmtId="0" fontId="28" fillId="18" borderId="148" xfId="68" applyNumberFormat="1" applyFont="1" applyFill="1" applyBorder="1">
      <alignment/>
      <protection/>
    </xf>
    <xf numFmtId="3" fontId="28" fillId="18" borderId="97" xfId="68" applyNumberFormat="1" applyFont="1" applyFill="1" applyBorder="1">
      <alignment/>
      <protection/>
    </xf>
    <xf numFmtId="10" fontId="28" fillId="18" borderId="98" xfId="68" applyNumberFormat="1" applyFont="1" applyFill="1" applyBorder="1">
      <alignment/>
      <protection/>
    </xf>
    <xf numFmtId="3" fontId="28" fillId="18" borderId="98" xfId="68" applyNumberFormat="1" applyFont="1" applyFill="1" applyBorder="1" quotePrefix="1">
      <alignment/>
      <protection/>
    </xf>
    <xf numFmtId="10" fontId="28" fillId="18" borderId="76" xfId="68" applyNumberFormat="1" applyFont="1" applyFill="1" applyBorder="1" applyAlignment="1">
      <alignment horizontal="right"/>
      <protection/>
    </xf>
    <xf numFmtId="0" fontId="40" fillId="0" borderId="0" xfId="68" applyNumberFormat="1" applyFont="1" applyFill="1" applyBorder="1">
      <alignment/>
      <protection/>
    </xf>
    <xf numFmtId="3" fontId="22" fillId="0" borderId="0" xfId="68" applyNumberFormat="1" applyFont="1" applyFill="1">
      <alignment/>
      <protection/>
    </xf>
    <xf numFmtId="10" fontId="22" fillId="0" borderId="0" xfId="68" applyNumberFormat="1" applyFont="1" applyFill="1">
      <alignment/>
      <protection/>
    </xf>
    <xf numFmtId="3" fontId="22" fillId="0" borderId="0" xfId="68" applyNumberFormat="1" applyFont="1">
      <alignment/>
      <protection/>
    </xf>
    <xf numFmtId="10" fontId="22" fillId="0" borderId="0" xfId="68" applyNumberFormat="1" applyFont="1">
      <alignment/>
      <protection/>
    </xf>
    <xf numFmtId="0" fontId="24" fillId="7" borderId="70" xfId="69" applyFont="1" applyFill="1" applyBorder="1" applyAlignment="1">
      <alignment horizontal="center" vertical="center"/>
      <protection/>
    </xf>
    <xf numFmtId="0" fontId="24" fillId="7" borderId="71" xfId="69" applyFont="1" applyFill="1" applyBorder="1" applyAlignment="1">
      <alignment horizontal="center" vertical="center"/>
      <protection/>
    </xf>
    <xf numFmtId="0" fontId="24" fillId="7" borderId="72" xfId="69" applyFont="1" applyFill="1" applyBorder="1" applyAlignment="1">
      <alignment horizontal="center" vertical="center"/>
      <protection/>
    </xf>
    <xf numFmtId="0" fontId="22" fillId="0" borderId="0" xfId="69" applyFont="1">
      <alignment/>
      <protection/>
    </xf>
    <xf numFmtId="1" fontId="29" fillId="7" borderId="73" xfId="69" applyNumberFormat="1" applyFont="1" applyFill="1" applyBorder="1" applyAlignment="1">
      <alignment horizontal="center" vertical="center" wrapText="1"/>
      <protection/>
    </xf>
    <xf numFmtId="0" fontId="26" fillId="7" borderId="70" xfId="69" applyFont="1" applyFill="1" applyBorder="1" applyAlignment="1">
      <alignment horizontal="center"/>
      <protection/>
    </xf>
    <xf numFmtId="0" fontId="26" fillId="7" borderId="71" xfId="69" applyFont="1" applyFill="1" applyBorder="1" applyAlignment="1">
      <alignment horizontal="center"/>
      <protection/>
    </xf>
    <xf numFmtId="0" fontId="26" fillId="7" borderId="72" xfId="69" applyFont="1" applyFill="1" applyBorder="1" applyAlignment="1">
      <alignment horizontal="center"/>
      <protection/>
    </xf>
    <xf numFmtId="0" fontId="28" fillId="0" borderId="0" xfId="69" applyFont="1">
      <alignment/>
      <protection/>
    </xf>
    <xf numFmtId="0" fontId="22" fillId="7" borderId="74" xfId="69" applyFont="1" applyFill="1" applyBorder="1" applyAlignment="1">
      <alignment vertical="center"/>
      <protection/>
    </xf>
    <xf numFmtId="49" fontId="29" fillId="7" borderId="75" xfId="69" applyNumberFormat="1" applyFont="1" applyFill="1" applyBorder="1" applyAlignment="1">
      <alignment horizontal="center" vertical="center" wrapText="1"/>
      <protection/>
    </xf>
    <xf numFmtId="1" fontId="29" fillId="7" borderId="98" xfId="69" applyNumberFormat="1" applyFont="1" applyFill="1" applyBorder="1" applyAlignment="1">
      <alignment horizontal="center" vertical="center" wrapText="1"/>
      <protection/>
    </xf>
    <xf numFmtId="1" fontId="29" fillId="7" borderId="76" xfId="69" applyNumberFormat="1" applyFont="1" applyFill="1" applyBorder="1" applyAlignment="1">
      <alignment horizontal="center" vertical="center" wrapText="1"/>
      <protection/>
    </xf>
    <xf numFmtId="1" fontId="22" fillId="0" borderId="0" xfId="69" applyNumberFormat="1" applyFont="1" applyAlignment="1">
      <alignment horizontal="center" vertical="center" wrapText="1"/>
      <protection/>
    </xf>
    <xf numFmtId="0" fontId="41" fillId="0" borderId="96" xfId="69" applyNumberFormat="1" applyFont="1" applyBorder="1">
      <alignment/>
      <protection/>
    </xf>
    <xf numFmtId="3" fontId="41" fillId="0" borderId="79" xfId="69" applyNumberFormat="1" applyFont="1" applyBorder="1">
      <alignment/>
      <protection/>
    </xf>
    <xf numFmtId="10" fontId="41" fillId="0" borderId="143" xfId="69" applyNumberFormat="1" applyFont="1" applyBorder="1">
      <alignment/>
      <protection/>
    </xf>
    <xf numFmtId="3" fontId="41" fillId="0" borderId="143" xfId="69" applyNumberFormat="1" applyFont="1" applyBorder="1">
      <alignment/>
      <protection/>
    </xf>
    <xf numFmtId="10" fontId="41" fillId="0" borderId="81" xfId="69" applyNumberFormat="1" applyFont="1" applyBorder="1">
      <alignment/>
      <protection/>
    </xf>
    <xf numFmtId="3" fontId="41" fillId="0" borderId="101" xfId="69" applyNumberFormat="1" applyFont="1" applyBorder="1">
      <alignment/>
      <protection/>
    </xf>
    <xf numFmtId="0" fontId="41" fillId="0" borderId="0" xfId="69" applyFont="1">
      <alignment/>
      <protection/>
    </xf>
    <xf numFmtId="0" fontId="28" fillId="18" borderId="99" xfId="69" applyNumberFormat="1" applyFont="1" applyFill="1" applyBorder="1">
      <alignment/>
      <protection/>
    </xf>
    <xf numFmtId="3" fontId="28" fillId="18" borderId="82" xfId="69" applyNumberFormat="1" applyFont="1" applyFill="1" applyBorder="1">
      <alignment/>
      <protection/>
    </xf>
    <xf numFmtId="10" fontId="28" fillId="18" borderId="114" xfId="69" applyNumberFormat="1" applyFont="1" applyFill="1" applyBorder="1">
      <alignment/>
      <protection/>
    </xf>
    <xf numFmtId="3" fontId="28" fillId="18" borderId="141" xfId="69" applyNumberFormat="1" applyFont="1" applyFill="1" applyBorder="1">
      <alignment/>
      <protection/>
    </xf>
    <xf numFmtId="10" fontId="28" fillId="18" borderId="115" xfId="69" applyNumberFormat="1" applyFont="1" applyFill="1" applyBorder="1">
      <alignment/>
      <protection/>
    </xf>
    <xf numFmtId="0" fontId="43" fillId="0" borderId="0" xfId="69" applyFont="1">
      <alignment/>
      <protection/>
    </xf>
    <xf numFmtId="3" fontId="43" fillId="0" borderId="0" xfId="69" applyNumberFormat="1" applyFont="1">
      <alignment/>
      <protection/>
    </xf>
    <xf numFmtId="0" fontId="22" fillId="0" borderId="99" xfId="69" applyNumberFormat="1" applyFont="1" applyBorder="1" quotePrefix="1">
      <alignment/>
      <protection/>
    </xf>
    <xf numFmtId="3" fontId="22" fillId="0" borderId="82" xfId="69" applyNumberFormat="1" applyFont="1" applyBorder="1">
      <alignment/>
      <protection/>
    </xf>
    <xf numFmtId="10" fontId="22" fillId="0" borderId="114" xfId="69" applyNumberFormat="1" applyFont="1" applyBorder="1">
      <alignment/>
      <protection/>
    </xf>
    <xf numFmtId="3" fontId="22" fillId="0" borderId="141" xfId="69" applyNumberFormat="1" applyFont="1" applyBorder="1" quotePrefix="1">
      <alignment/>
      <protection/>
    </xf>
    <xf numFmtId="10" fontId="22" fillId="0" borderId="115" xfId="69" applyNumberFormat="1" applyFont="1" applyBorder="1">
      <alignment/>
      <protection/>
    </xf>
    <xf numFmtId="3" fontId="22" fillId="0" borderId="141" xfId="69" applyNumberFormat="1" applyFont="1" applyBorder="1">
      <alignment/>
      <protection/>
    </xf>
    <xf numFmtId="10" fontId="22" fillId="0" borderId="0" xfId="69" applyNumberFormat="1" applyFont="1" applyFill="1" applyBorder="1">
      <alignment/>
      <protection/>
    </xf>
    <xf numFmtId="0" fontId="28" fillId="18" borderId="96" xfId="69" applyNumberFormat="1" applyFont="1" applyFill="1" applyBorder="1">
      <alignment/>
      <protection/>
    </xf>
    <xf numFmtId="3" fontId="28" fillId="18" borderId="78" xfId="69" applyNumberFormat="1" applyFont="1" applyFill="1" applyBorder="1">
      <alignment/>
      <protection/>
    </xf>
    <xf numFmtId="10" fontId="28" fillId="18" borderId="80" xfId="69" applyNumberFormat="1" applyFont="1" applyFill="1" applyBorder="1">
      <alignment/>
      <protection/>
    </xf>
    <xf numFmtId="3" fontId="28" fillId="18" borderId="143" xfId="69" applyNumberFormat="1" applyFont="1" applyFill="1" applyBorder="1">
      <alignment/>
      <protection/>
    </xf>
    <xf numFmtId="10" fontId="28" fillId="18" borderId="81" xfId="69" applyNumberFormat="1" applyFont="1" applyFill="1" applyBorder="1">
      <alignment/>
      <protection/>
    </xf>
    <xf numFmtId="10" fontId="28" fillId="18" borderId="143" xfId="69" applyNumberFormat="1" applyFont="1" applyFill="1" applyBorder="1">
      <alignment/>
      <protection/>
    </xf>
    <xf numFmtId="3" fontId="28" fillId="18" borderId="100" xfId="69" applyNumberFormat="1" applyFont="1" applyFill="1" applyBorder="1">
      <alignment/>
      <protection/>
    </xf>
    <xf numFmtId="10" fontId="28" fillId="0" borderId="0" xfId="69" applyNumberFormat="1" applyFont="1" applyFill="1" applyBorder="1">
      <alignment/>
      <protection/>
    </xf>
    <xf numFmtId="0" fontId="22" fillId="0" borderId="138" xfId="69" applyNumberFormat="1" applyFont="1" applyBorder="1" quotePrefix="1">
      <alignment/>
      <protection/>
    </xf>
    <xf numFmtId="3" fontId="22" fillId="0" borderId="93" xfId="69" applyNumberFormat="1" applyFont="1" applyBorder="1">
      <alignment/>
      <protection/>
    </xf>
    <xf numFmtId="3" fontId="22" fillId="0" borderId="139" xfId="69" applyNumberFormat="1" applyFont="1" applyBorder="1" quotePrefix="1">
      <alignment/>
      <protection/>
    </xf>
    <xf numFmtId="3" fontId="22" fillId="0" borderId="139" xfId="69" applyNumberFormat="1" applyFont="1" applyBorder="1">
      <alignment/>
      <protection/>
    </xf>
    <xf numFmtId="10" fontId="22" fillId="0" borderId="85" xfId="69" applyNumberFormat="1" applyFont="1" applyBorder="1">
      <alignment/>
      <protection/>
    </xf>
    <xf numFmtId="3" fontId="28" fillId="18" borderId="100" xfId="69" applyNumberFormat="1" applyFont="1" applyFill="1" applyBorder="1" quotePrefix="1">
      <alignment/>
      <protection/>
    </xf>
    <xf numFmtId="3" fontId="22" fillId="0" borderId="114" xfId="69" applyNumberFormat="1" applyFont="1" applyBorder="1">
      <alignment/>
      <protection/>
    </xf>
    <xf numFmtId="0" fontId="22" fillId="18" borderId="70" xfId="69" applyNumberFormat="1" applyFont="1" applyFill="1" applyBorder="1">
      <alignment/>
      <protection/>
    </xf>
    <xf numFmtId="3" fontId="22" fillId="18" borderId="97" xfId="69" applyNumberFormat="1" applyFont="1" applyFill="1" applyBorder="1">
      <alignment/>
      <protection/>
    </xf>
    <xf numFmtId="10" fontId="22" fillId="18" borderId="98" xfId="69" applyNumberFormat="1" applyFont="1" applyFill="1" applyBorder="1">
      <alignment/>
      <protection/>
    </xf>
    <xf numFmtId="3" fontId="22" fillId="18" borderId="98" xfId="69" applyNumberFormat="1" applyFont="1" applyFill="1" applyBorder="1" quotePrefix="1">
      <alignment/>
      <protection/>
    </xf>
    <xf numFmtId="10" fontId="22" fillId="18" borderId="76" xfId="69" applyNumberFormat="1" applyFont="1" applyFill="1" applyBorder="1" applyAlignment="1">
      <alignment horizontal="right"/>
      <protection/>
    </xf>
    <xf numFmtId="0" fontId="24" fillId="7" borderId="95" xfId="70" applyFont="1" applyFill="1" applyBorder="1" applyAlignment="1">
      <alignment horizontal="center" vertical="center"/>
      <protection/>
    </xf>
    <xf numFmtId="0" fontId="24" fillId="7" borderId="57" xfId="70" applyFont="1" applyFill="1" applyBorder="1" applyAlignment="1">
      <alignment horizontal="center" vertical="center"/>
      <protection/>
    </xf>
    <xf numFmtId="0" fontId="24" fillId="7" borderId="56" xfId="70" applyFont="1" applyFill="1" applyBorder="1" applyAlignment="1">
      <alignment horizontal="center" vertical="center"/>
      <protection/>
    </xf>
    <xf numFmtId="0" fontId="22" fillId="0" borderId="0" xfId="70" applyFont="1" applyFill="1">
      <alignment/>
      <protection/>
    </xf>
    <xf numFmtId="1" fontId="27" fillId="7" borderId="96" xfId="70" applyNumberFormat="1" applyFont="1" applyFill="1" applyBorder="1" applyAlignment="1">
      <alignment horizontal="center" vertical="center" wrapText="1"/>
      <protection/>
    </xf>
    <xf numFmtId="0" fontId="29" fillId="7" borderId="97" xfId="70" applyFont="1" applyFill="1" applyBorder="1" applyAlignment="1">
      <alignment horizontal="center"/>
      <protection/>
    </xf>
    <xf numFmtId="0" fontId="29" fillId="7" borderId="98" xfId="70" applyFont="1" applyFill="1" applyBorder="1" applyAlignment="1">
      <alignment horizontal="center"/>
      <protection/>
    </xf>
    <xf numFmtId="0" fontId="29" fillId="7" borderId="76" xfId="70" applyFont="1" applyFill="1" applyBorder="1" applyAlignment="1">
      <alignment horizontal="center"/>
      <protection/>
    </xf>
    <xf numFmtId="0" fontId="42" fillId="7" borderId="99" xfId="70" applyFont="1" applyFill="1" applyBorder="1" applyAlignment="1">
      <alignment vertical="center"/>
      <protection/>
    </xf>
    <xf numFmtId="49" fontId="26" fillId="7" borderId="79" xfId="70" applyNumberFormat="1" applyFont="1" applyFill="1" applyBorder="1" applyAlignment="1">
      <alignment horizontal="center" vertical="center" wrapText="1"/>
      <protection/>
    </xf>
    <xf numFmtId="49" fontId="26" fillId="7" borderId="143" xfId="70" applyNumberFormat="1" applyFont="1" applyFill="1" applyBorder="1" applyAlignment="1">
      <alignment horizontal="center" vertical="center" wrapText="1"/>
      <protection/>
    </xf>
    <xf numFmtId="1" fontId="29" fillId="7" borderId="81" xfId="70" applyNumberFormat="1" applyFont="1" applyFill="1" applyBorder="1" applyAlignment="1">
      <alignment horizontal="center" vertical="center" wrapText="1"/>
      <protection/>
    </xf>
    <xf numFmtId="1" fontId="29" fillId="7" borderId="84" xfId="70" applyNumberFormat="1" applyFont="1" applyFill="1" applyBorder="1" applyAlignment="1">
      <alignment horizontal="center" vertical="center" wrapText="1"/>
      <protection/>
    </xf>
    <xf numFmtId="1" fontId="26" fillId="7" borderId="79" xfId="70" applyNumberFormat="1" applyFont="1" applyFill="1" applyBorder="1" applyAlignment="1">
      <alignment horizontal="center" vertical="center" wrapText="1"/>
      <protection/>
    </xf>
    <xf numFmtId="1" fontId="26" fillId="7" borderId="143" xfId="70" applyNumberFormat="1" applyFont="1" applyFill="1" applyBorder="1" applyAlignment="1">
      <alignment horizontal="center" vertical="center" wrapText="1"/>
      <protection/>
    </xf>
    <xf numFmtId="1" fontId="28" fillId="0" borderId="0" xfId="70" applyNumberFormat="1" applyFont="1" applyFill="1" applyAlignment="1">
      <alignment horizontal="center" vertical="center" wrapText="1"/>
      <protection/>
    </xf>
    <xf numFmtId="0" fontId="42" fillId="7" borderId="147" xfId="70" applyFont="1" applyFill="1" applyBorder="1" applyAlignment="1">
      <alignment vertical="center"/>
      <protection/>
    </xf>
    <xf numFmtId="49" fontId="29" fillId="7" borderId="87" xfId="70" applyNumberFormat="1" applyFont="1" applyFill="1" applyBorder="1" applyAlignment="1">
      <alignment horizontal="center" vertical="center" wrapText="1"/>
      <protection/>
    </xf>
    <xf numFmtId="49" fontId="29" fillId="7" borderId="103" xfId="70" applyNumberFormat="1" applyFont="1" applyFill="1" applyBorder="1" applyAlignment="1">
      <alignment horizontal="center" vertical="center" wrapText="1"/>
      <protection/>
    </xf>
    <xf numFmtId="0" fontId="22" fillId="7" borderId="106" xfId="70" applyFont="1" applyFill="1" applyBorder="1" applyAlignment="1">
      <alignment horizontal="center" vertical="center" wrapText="1"/>
      <protection/>
    </xf>
    <xf numFmtId="0" fontId="22" fillId="7" borderId="145" xfId="70" applyFont="1" applyFill="1" applyBorder="1" applyAlignment="1">
      <alignment horizontal="center" vertical="center" wrapText="1"/>
      <protection/>
    </xf>
    <xf numFmtId="1" fontId="22" fillId="0" borderId="0" xfId="70" applyNumberFormat="1" applyFont="1" applyFill="1" applyAlignment="1">
      <alignment horizontal="center" vertical="center" wrapText="1"/>
      <protection/>
    </xf>
    <xf numFmtId="0" fontId="54" fillId="0" borderId="73" xfId="70" applyNumberFormat="1" applyFont="1" applyFill="1" applyBorder="1">
      <alignment/>
      <protection/>
    </xf>
    <xf numFmtId="3" fontId="54" fillId="0" borderId="146" xfId="70" applyNumberFormat="1" applyFont="1" applyFill="1" applyBorder="1">
      <alignment/>
      <protection/>
    </xf>
    <xf numFmtId="3" fontId="54" fillId="0" borderId="51" xfId="70" applyNumberFormat="1" applyFont="1" applyFill="1" applyBorder="1">
      <alignment/>
      <protection/>
    </xf>
    <xf numFmtId="3" fontId="54" fillId="0" borderId="55" xfId="70" applyNumberFormat="1" applyFont="1" applyFill="1" applyBorder="1">
      <alignment/>
      <protection/>
    </xf>
    <xf numFmtId="10" fontId="54" fillId="0" borderId="77" xfId="70" applyNumberFormat="1" applyFont="1" applyFill="1" applyBorder="1">
      <alignment/>
      <protection/>
    </xf>
    <xf numFmtId="10" fontId="54" fillId="0" borderId="77" xfId="70" applyNumberFormat="1" applyFont="1" applyFill="1" applyBorder="1" applyAlignment="1">
      <alignment horizontal="right"/>
      <protection/>
    </xf>
    <xf numFmtId="0" fontId="54" fillId="0" borderId="0" xfId="70" applyFont="1" applyFill="1">
      <alignment/>
      <protection/>
    </xf>
    <xf numFmtId="0" fontId="28" fillId="18" borderId="96" xfId="70" applyFont="1" applyFill="1" applyBorder="1">
      <alignment/>
      <protection/>
    </xf>
    <xf numFmtId="3" fontId="28" fillId="18" borderId="79" xfId="70" applyNumberFormat="1" applyFont="1" applyFill="1" applyBorder="1">
      <alignment/>
      <protection/>
    </xf>
    <xf numFmtId="3" fontId="28" fillId="18" borderId="143" xfId="70" applyNumberFormat="1" applyFont="1" applyFill="1" applyBorder="1">
      <alignment/>
      <protection/>
    </xf>
    <xf numFmtId="10" fontId="28" fillId="18" borderId="81" xfId="70" applyNumberFormat="1" applyFont="1" applyFill="1" applyBorder="1">
      <alignment/>
      <protection/>
    </xf>
    <xf numFmtId="10" fontId="28" fillId="18" borderId="81" xfId="70" applyNumberFormat="1" applyFont="1" applyFill="1" applyBorder="1" applyAlignment="1">
      <alignment horizontal="right"/>
      <protection/>
    </xf>
    <xf numFmtId="0" fontId="26" fillId="0" borderId="0" xfId="70" applyFont="1" applyFill="1">
      <alignment/>
      <protection/>
    </xf>
    <xf numFmtId="0" fontId="22" fillId="0" borderId="99" xfId="70" applyFont="1" applyFill="1" applyBorder="1">
      <alignment/>
      <protection/>
    </xf>
    <xf numFmtId="3" fontId="22" fillId="0" borderId="83" xfId="70" applyNumberFormat="1" applyFont="1" applyFill="1" applyBorder="1">
      <alignment/>
      <protection/>
    </xf>
    <xf numFmtId="3" fontId="22" fillId="0" borderId="114" xfId="70" applyNumberFormat="1" applyFont="1" applyFill="1" applyBorder="1">
      <alignment/>
      <protection/>
    </xf>
    <xf numFmtId="10" fontId="22" fillId="0" borderId="115" xfId="70" applyNumberFormat="1" applyFont="1" applyFill="1" applyBorder="1">
      <alignment/>
      <protection/>
    </xf>
    <xf numFmtId="10" fontId="22" fillId="0" borderId="115" xfId="70" applyNumberFormat="1" applyFont="1" applyFill="1" applyBorder="1" applyAlignment="1">
      <alignment horizontal="right"/>
      <protection/>
    </xf>
    <xf numFmtId="0" fontId="22" fillId="0" borderId="147" xfId="70" applyFont="1" applyFill="1" applyBorder="1">
      <alignment/>
      <protection/>
    </xf>
    <xf numFmtId="3" fontId="22" fillId="0" borderId="87" xfId="70" applyNumberFormat="1" applyFont="1" applyFill="1" applyBorder="1">
      <alignment/>
      <protection/>
    </xf>
    <xf numFmtId="3" fontId="22" fillId="0" borderId="103" xfId="70" applyNumberFormat="1" applyFont="1" applyFill="1" applyBorder="1">
      <alignment/>
      <protection/>
    </xf>
    <xf numFmtId="10" fontId="22" fillId="0" borderId="106" xfId="70" applyNumberFormat="1" applyFont="1" applyFill="1" applyBorder="1">
      <alignment/>
      <protection/>
    </xf>
    <xf numFmtId="0" fontId="22" fillId="0" borderId="138" xfId="70" applyFont="1" applyFill="1" applyBorder="1">
      <alignment/>
      <protection/>
    </xf>
    <xf numFmtId="3" fontId="22" fillId="0" borderId="94" xfId="70" applyNumberFormat="1" applyFont="1" applyFill="1" applyBorder="1">
      <alignment/>
      <protection/>
    </xf>
    <xf numFmtId="3" fontId="22" fillId="0" borderId="129" xfId="70" applyNumberFormat="1" applyFont="1" applyFill="1" applyBorder="1">
      <alignment/>
      <protection/>
    </xf>
    <xf numFmtId="10" fontId="22" fillId="0" borderId="85" xfId="70" applyNumberFormat="1" applyFont="1" applyFill="1" applyBorder="1">
      <alignment/>
      <protection/>
    </xf>
    <xf numFmtId="10" fontId="22" fillId="0" borderId="85" xfId="70" applyNumberFormat="1" applyFont="1" applyFill="1" applyBorder="1" applyAlignment="1">
      <alignment horizontal="right"/>
      <protection/>
    </xf>
    <xf numFmtId="0" fontId="28" fillId="18" borderId="138" xfId="70" applyFont="1" applyFill="1" applyBorder="1">
      <alignment/>
      <protection/>
    </xf>
    <xf numFmtId="3" fontId="28" fillId="18" borderId="94" xfId="70" applyNumberFormat="1" applyFont="1" applyFill="1" applyBorder="1">
      <alignment/>
      <protection/>
    </xf>
    <xf numFmtId="3" fontId="28" fillId="18" borderId="129" xfId="70" applyNumberFormat="1" applyFont="1" applyFill="1" applyBorder="1">
      <alignment/>
      <protection/>
    </xf>
    <xf numFmtId="10" fontId="28" fillId="18" borderId="85" xfId="70" applyNumberFormat="1" applyFont="1" applyFill="1" applyBorder="1">
      <alignment/>
      <protection/>
    </xf>
    <xf numFmtId="10" fontId="28" fillId="18" borderId="85" xfId="70" applyNumberFormat="1" applyFont="1" applyFill="1" applyBorder="1" applyAlignment="1">
      <alignment horizontal="right"/>
      <protection/>
    </xf>
    <xf numFmtId="10" fontId="28" fillId="18" borderId="115" xfId="70" applyNumberFormat="1" applyFont="1" applyFill="1" applyBorder="1" applyAlignment="1">
      <alignment horizontal="right"/>
      <protection/>
    </xf>
    <xf numFmtId="0" fontId="29" fillId="0" borderId="0" xfId="70" applyFont="1" applyFill="1">
      <alignment/>
      <protection/>
    </xf>
    <xf numFmtId="0" fontId="22" fillId="18" borderId="148" xfId="70" applyFont="1" applyFill="1" applyBorder="1">
      <alignment/>
      <protection/>
    </xf>
    <xf numFmtId="3" fontId="22" fillId="18" borderId="97" xfId="70" applyNumberFormat="1" applyFont="1" applyFill="1" applyBorder="1">
      <alignment/>
      <protection/>
    </xf>
    <xf numFmtId="3" fontId="22" fillId="18" borderId="98" xfId="70" applyNumberFormat="1" applyFont="1" applyFill="1" applyBorder="1">
      <alignment/>
      <protection/>
    </xf>
    <xf numFmtId="10" fontId="22" fillId="18" borderId="76" xfId="70" applyNumberFormat="1" applyFont="1" applyFill="1" applyBorder="1">
      <alignment/>
      <protection/>
    </xf>
    <xf numFmtId="10" fontId="22" fillId="18" borderId="76" xfId="70" applyNumberFormat="1" applyFont="1" applyFill="1" applyBorder="1" applyAlignment="1">
      <alignment horizontal="right"/>
      <protection/>
    </xf>
    <xf numFmtId="0" fontId="24" fillId="7" borderId="70" xfId="72" applyFont="1" applyFill="1" applyBorder="1" applyAlignment="1">
      <alignment horizontal="center" vertical="center"/>
      <protection/>
    </xf>
    <xf numFmtId="3" fontId="24" fillId="7" borderId="71" xfId="72" applyNumberFormat="1" applyFont="1" applyFill="1" applyBorder="1" applyAlignment="1">
      <alignment horizontal="center" vertical="center"/>
      <protection/>
    </xf>
    <xf numFmtId="0" fontId="24" fillId="7" borderId="71" xfId="72" applyFont="1" applyFill="1" applyBorder="1" applyAlignment="1">
      <alignment horizontal="center" vertical="center"/>
      <protection/>
    </xf>
    <xf numFmtId="0" fontId="24" fillId="7" borderId="72" xfId="72" applyFont="1" applyFill="1" applyBorder="1" applyAlignment="1">
      <alignment horizontal="center" vertical="center"/>
      <protection/>
    </xf>
    <xf numFmtId="0" fontId="22" fillId="0" borderId="0" xfId="72" applyFont="1">
      <alignment/>
      <protection/>
    </xf>
    <xf numFmtId="198" fontId="22" fillId="0" borderId="0" xfId="72" applyNumberFormat="1" applyFont="1">
      <alignment/>
      <protection/>
    </xf>
    <xf numFmtId="1" fontId="29" fillId="7" borderId="73" xfId="72" applyNumberFormat="1" applyFont="1" applyFill="1" applyBorder="1" applyAlignment="1">
      <alignment horizontal="center" vertical="center" wrapText="1"/>
      <protection/>
    </xf>
    <xf numFmtId="3" fontId="26" fillId="7" borderId="70" xfId="72" applyNumberFormat="1" applyFont="1" applyFill="1" applyBorder="1" applyAlignment="1">
      <alignment horizontal="center"/>
      <protection/>
    </xf>
    <xf numFmtId="0" fontId="26" fillId="7" borderId="71" xfId="72" applyFont="1" applyFill="1" applyBorder="1" applyAlignment="1">
      <alignment horizontal="center"/>
      <protection/>
    </xf>
    <xf numFmtId="3" fontId="26" fillId="7" borderId="71" xfId="72" applyNumberFormat="1" applyFont="1" applyFill="1" applyBorder="1" applyAlignment="1">
      <alignment horizontal="center"/>
      <protection/>
    </xf>
    <xf numFmtId="0" fontId="26" fillId="7" borderId="72" xfId="72" applyFont="1" applyFill="1" applyBorder="1" applyAlignment="1">
      <alignment horizontal="center"/>
      <protection/>
    </xf>
    <xf numFmtId="0" fontId="28" fillId="0" borderId="0" xfId="72" applyFont="1">
      <alignment/>
      <protection/>
    </xf>
    <xf numFmtId="198" fontId="28" fillId="0" borderId="0" xfId="72" applyNumberFormat="1" applyFont="1">
      <alignment/>
      <protection/>
    </xf>
    <xf numFmtId="0" fontId="22" fillId="7" borderId="74" xfId="72" applyFont="1" applyFill="1" applyBorder="1" applyAlignment="1">
      <alignment vertical="center"/>
      <protection/>
    </xf>
    <xf numFmtId="49" fontId="26" fillId="7" borderId="75" xfId="72" applyNumberFormat="1" applyFont="1" applyFill="1" applyBorder="1" applyAlignment="1">
      <alignment horizontal="center" vertical="center" wrapText="1"/>
      <protection/>
    </xf>
    <xf numFmtId="10" fontId="26" fillId="7" borderId="98" xfId="72" applyNumberFormat="1" applyFont="1" applyFill="1" applyBorder="1" applyAlignment="1">
      <alignment horizontal="center" vertical="center" wrapText="1"/>
      <protection/>
    </xf>
    <xf numFmtId="10" fontId="26" fillId="7" borderId="76" xfId="72" applyNumberFormat="1" applyFont="1" applyFill="1" applyBorder="1" applyAlignment="1">
      <alignment horizontal="center" vertical="center" wrapText="1"/>
      <protection/>
    </xf>
    <xf numFmtId="3" fontId="26" fillId="7" borderId="97" xfId="71" applyNumberFormat="1" applyFont="1" applyFill="1" applyBorder="1" applyAlignment="1">
      <alignment horizontal="center" vertical="center" wrapText="1"/>
      <protection/>
    </xf>
    <xf numFmtId="10" fontId="26" fillId="7" borderId="149" xfId="71" applyNumberFormat="1" applyFont="1" applyFill="1" applyBorder="1" applyAlignment="1">
      <alignment horizontal="center" vertical="center" wrapText="1"/>
      <protection/>
    </xf>
    <xf numFmtId="1" fontId="28" fillId="0" borderId="0" xfId="72" applyNumberFormat="1" applyFont="1" applyAlignment="1">
      <alignment horizontal="center" vertical="center" wrapText="1"/>
      <protection/>
    </xf>
    <xf numFmtId="198" fontId="28" fillId="0" borderId="0" xfId="72" applyNumberFormat="1" applyFont="1" applyAlignment="1">
      <alignment horizontal="center" vertical="center" wrapText="1"/>
      <protection/>
    </xf>
    <xf numFmtId="0" fontId="54" fillId="0" borderId="73" xfId="72" applyNumberFormat="1" applyFont="1" applyBorder="1" applyAlignment="1">
      <alignment vertical="center"/>
      <protection/>
    </xf>
    <xf numFmtId="3" fontId="54" fillId="0" borderId="146" xfId="72" applyNumberFormat="1" applyFont="1" applyBorder="1" applyAlignment="1">
      <alignment vertical="center"/>
      <protection/>
    </xf>
    <xf numFmtId="10" fontId="54" fillId="0" borderId="55" xfId="72" applyNumberFormat="1" applyFont="1" applyBorder="1" applyAlignment="1">
      <alignment vertical="center"/>
      <protection/>
    </xf>
    <xf numFmtId="3" fontId="54" fillId="0" borderId="55" xfId="72" applyNumberFormat="1" applyFont="1" applyBorder="1" applyAlignment="1">
      <alignment vertical="center"/>
      <protection/>
    </xf>
    <xf numFmtId="10" fontId="54" fillId="0" borderId="77" xfId="72" applyNumberFormat="1" applyFont="1" applyBorder="1" applyAlignment="1">
      <alignment horizontal="right" vertical="center"/>
      <protection/>
    </xf>
    <xf numFmtId="10" fontId="54" fillId="0" borderId="77" xfId="72" applyNumberFormat="1" applyFont="1" applyBorder="1" applyAlignment="1">
      <alignment vertical="center"/>
      <protection/>
    </xf>
    <xf numFmtId="0" fontId="32" fillId="0" borderId="0" xfId="72" applyFont="1" applyAlignment="1">
      <alignment vertical="center"/>
      <protection/>
    </xf>
    <xf numFmtId="198" fontId="32" fillId="0" borderId="0" xfId="72" applyNumberFormat="1" applyFont="1" applyAlignment="1">
      <alignment vertical="center"/>
      <protection/>
    </xf>
    <xf numFmtId="0" fontId="28" fillId="18" borderId="96" xfId="72" applyNumberFormat="1" applyFont="1" applyFill="1" applyBorder="1">
      <alignment/>
      <protection/>
    </xf>
    <xf numFmtId="3" fontId="28" fillId="18" borderId="78" xfId="72" applyNumberFormat="1" applyFont="1" applyFill="1" applyBorder="1">
      <alignment/>
      <protection/>
    </xf>
    <xf numFmtId="10" fontId="28" fillId="18" borderId="143" xfId="72" applyNumberFormat="1" applyFont="1" applyFill="1" applyBorder="1">
      <alignment/>
      <protection/>
    </xf>
    <xf numFmtId="3" fontId="28" fillId="18" borderId="100" xfId="72" applyNumberFormat="1" applyFont="1" applyFill="1" applyBorder="1">
      <alignment/>
      <protection/>
    </xf>
    <xf numFmtId="10" fontId="28" fillId="18" borderId="81" xfId="72" applyNumberFormat="1" applyFont="1" applyFill="1" applyBorder="1" applyAlignment="1">
      <alignment horizontal="right"/>
      <protection/>
    </xf>
    <xf numFmtId="10" fontId="28" fillId="18" borderId="81" xfId="72" applyNumberFormat="1" applyFont="1" applyFill="1" applyBorder="1" applyAlignment="1">
      <alignment/>
      <protection/>
    </xf>
    <xf numFmtId="0" fontId="26" fillId="0" borderId="0" xfId="72" applyFont="1" applyFill="1">
      <alignment/>
      <protection/>
    </xf>
    <xf numFmtId="198" fontId="26" fillId="0" borderId="0" xfId="72" applyNumberFormat="1" applyFont="1" applyFill="1">
      <alignment/>
      <protection/>
    </xf>
    <xf numFmtId="3" fontId="26" fillId="0" borderId="0" xfId="72" applyNumberFormat="1" applyFont="1" applyFill="1">
      <alignment/>
      <protection/>
    </xf>
    <xf numFmtId="10" fontId="26" fillId="0" borderId="0" xfId="72" applyNumberFormat="1" applyFont="1" applyFill="1">
      <alignment/>
      <protection/>
    </xf>
    <xf numFmtId="0" fontId="22" fillId="0" borderId="99" xfId="72" applyNumberFormat="1" applyFont="1" applyFill="1" applyBorder="1" quotePrefix="1">
      <alignment/>
      <protection/>
    </xf>
    <xf numFmtId="3" fontId="22" fillId="0" borderId="82" xfId="72" applyNumberFormat="1" applyFont="1" applyFill="1" applyBorder="1">
      <alignment/>
      <protection/>
    </xf>
    <xf numFmtId="10" fontId="22" fillId="0" borderId="114" xfId="72" applyNumberFormat="1" applyFont="1" applyFill="1" applyBorder="1">
      <alignment/>
      <protection/>
    </xf>
    <xf numFmtId="3" fontId="22" fillId="0" borderId="141" xfId="72" applyNumberFormat="1" applyFont="1" applyFill="1" applyBorder="1" quotePrefix="1">
      <alignment/>
      <protection/>
    </xf>
    <xf numFmtId="10" fontId="22" fillId="0" borderId="115" xfId="72" applyNumberFormat="1" applyFont="1" applyFill="1" applyBorder="1" applyAlignment="1">
      <alignment horizontal="right"/>
      <protection/>
    </xf>
    <xf numFmtId="3" fontId="22" fillId="0" borderId="141" xfId="72" applyNumberFormat="1" applyFont="1" applyFill="1" applyBorder="1">
      <alignment/>
      <protection/>
    </xf>
    <xf numFmtId="10" fontId="22" fillId="0" borderId="115" xfId="72" applyNumberFormat="1" applyFont="1" applyFill="1" applyBorder="1" applyAlignment="1">
      <alignment/>
      <protection/>
    </xf>
    <xf numFmtId="10" fontId="22" fillId="0" borderId="0" xfId="72" applyNumberFormat="1" applyFont="1" applyFill="1" applyBorder="1">
      <alignment/>
      <protection/>
    </xf>
    <xf numFmtId="198" fontId="22" fillId="0" borderId="0" xfId="72" applyNumberFormat="1" applyFont="1" applyFill="1">
      <alignment/>
      <protection/>
    </xf>
    <xf numFmtId="0" fontId="22" fillId="0" borderId="0" xfId="72" applyFont="1" applyFill="1">
      <alignment/>
      <protection/>
    </xf>
    <xf numFmtId="3" fontId="28" fillId="18" borderId="79" xfId="72" applyNumberFormat="1" applyFont="1" applyFill="1" applyBorder="1">
      <alignment/>
      <protection/>
    </xf>
    <xf numFmtId="3" fontId="28" fillId="18" borderId="143" xfId="72" applyNumberFormat="1" applyFont="1" applyFill="1" applyBorder="1">
      <alignment/>
      <protection/>
    </xf>
    <xf numFmtId="10" fontId="28" fillId="0" borderId="0" xfId="72" applyNumberFormat="1" applyFont="1" applyFill="1" applyBorder="1">
      <alignment/>
      <protection/>
    </xf>
    <xf numFmtId="198" fontId="28" fillId="0" borderId="0" xfId="72" applyNumberFormat="1" applyFont="1" applyFill="1">
      <alignment/>
      <protection/>
    </xf>
    <xf numFmtId="0" fontId="28" fillId="0" borderId="0" xfId="72" applyFont="1" applyFill="1">
      <alignment/>
      <protection/>
    </xf>
    <xf numFmtId="3" fontId="22" fillId="0" borderId="83" xfId="72" applyNumberFormat="1" applyFont="1" applyFill="1" applyBorder="1">
      <alignment/>
      <protection/>
    </xf>
    <xf numFmtId="3" fontId="22" fillId="0" borderId="114" xfId="72" applyNumberFormat="1" applyFont="1" applyFill="1" applyBorder="1" quotePrefix="1">
      <alignment/>
      <protection/>
    </xf>
    <xf numFmtId="3" fontId="28" fillId="18" borderId="101" xfId="72" applyNumberFormat="1" applyFont="1" applyFill="1" applyBorder="1">
      <alignment/>
      <protection/>
    </xf>
    <xf numFmtId="3" fontId="22" fillId="0" borderId="144" xfId="72" applyNumberFormat="1" applyFont="1" applyFill="1" applyBorder="1">
      <alignment/>
      <protection/>
    </xf>
    <xf numFmtId="0" fontId="28" fillId="18" borderId="148" xfId="72" applyNumberFormat="1" applyFont="1" applyFill="1" applyBorder="1">
      <alignment/>
      <protection/>
    </xf>
    <xf numFmtId="3" fontId="28" fillId="18" borderId="97" xfId="72" applyNumberFormat="1" applyFont="1" applyFill="1" applyBorder="1">
      <alignment/>
      <protection/>
    </xf>
    <xf numFmtId="10" fontId="28" fillId="18" borderId="98" xfId="72" applyNumberFormat="1" applyFont="1" applyFill="1" applyBorder="1">
      <alignment/>
      <protection/>
    </xf>
    <xf numFmtId="3" fontId="28" fillId="18" borderId="98" xfId="72" applyNumberFormat="1" applyFont="1" applyFill="1" applyBorder="1" quotePrefix="1">
      <alignment/>
      <protection/>
    </xf>
    <xf numFmtId="10" fontId="28" fillId="18" borderId="76" xfId="72" applyNumberFormat="1" applyFont="1" applyFill="1" applyBorder="1" applyAlignment="1">
      <alignment horizontal="right"/>
      <protection/>
    </xf>
    <xf numFmtId="3" fontId="28" fillId="18" borderId="75" xfId="72" applyNumberFormat="1" applyFont="1" applyFill="1" applyBorder="1">
      <alignment/>
      <protection/>
    </xf>
    <xf numFmtId="0" fontId="40" fillId="0" borderId="0" xfId="72" applyNumberFormat="1" applyFont="1" applyFill="1" applyBorder="1">
      <alignment/>
      <protection/>
    </xf>
    <xf numFmtId="3" fontId="22" fillId="0" borderId="0" xfId="72" applyNumberFormat="1" applyFont="1" applyFill="1">
      <alignment/>
      <protection/>
    </xf>
    <xf numFmtId="10" fontId="22" fillId="0" borderId="0" xfId="72" applyNumberFormat="1" applyFont="1" applyFill="1">
      <alignment/>
      <protection/>
    </xf>
    <xf numFmtId="3" fontId="22" fillId="0" borderId="0" xfId="72" applyNumberFormat="1" applyFont="1">
      <alignment/>
      <protection/>
    </xf>
    <xf numFmtId="10" fontId="22" fillId="0" borderId="0" xfId="72" applyNumberFormat="1" applyFont="1">
      <alignment/>
      <protection/>
    </xf>
    <xf numFmtId="0" fontId="24" fillId="7" borderId="95" xfId="55" applyFont="1" applyFill="1" applyBorder="1" applyAlignment="1">
      <alignment horizontal="center" vertical="center"/>
      <protection/>
    </xf>
    <xf numFmtId="0" fontId="24" fillId="7" borderId="57" xfId="55" applyFont="1" applyFill="1" applyBorder="1" applyAlignment="1">
      <alignment horizontal="center" vertical="center"/>
      <protection/>
    </xf>
    <xf numFmtId="0" fontId="24" fillId="7" borderId="56" xfId="55" applyFont="1" applyFill="1" applyBorder="1" applyAlignment="1">
      <alignment horizontal="center" vertical="center"/>
      <protection/>
    </xf>
    <xf numFmtId="0" fontId="22" fillId="0" borderId="0" xfId="55" applyFont="1" applyFill="1">
      <alignment/>
      <protection/>
    </xf>
    <xf numFmtId="1" fontId="29" fillId="7" borderId="96" xfId="55" applyNumberFormat="1" applyFont="1" applyFill="1" applyBorder="1" applyAlignment="1">
      <alignment horizontal="center" vertical="center" wrapText="1"/>
      <protection/>
    </xf>
    <xf numFmtId="0" fontId="29" fillId="7" borderId="97" xfId="55" applyFont="1" applyFill="1" applyBorder="1" applyAlignment="1">
      <alignment horizontal="center"/>
      <protection/>
    </xf>
    <xf numFmtId="0" fontId="29" fillId="7" borderId="98" xfId="55" applyFont="1" applyFill="1" applyBorder="1" applyAlignment="1">
      <alignment horizontal="center"/>
      <protection/>
    </xf>
    <xf numFmtId="0" fontId="29" fillId="7" borderId="76" xfId="55" applyFont="1" applyFill="1" applyBorder="1" applyAlignment="1">
      <alignment horizontal="center"/>
      <protection/>
    </xf>
    <xf numFmtId="0" fontId="22" fillId="7" borderId="99" xfId="55" applyFont="1" applyFill="1" applyBorder="1" applyAlignment="1">
      <alignment vertical="center"/>
      <protection/>
    </xf>
    <xf numFmtId="49" fontId="29" fillId="7" borderId="79" xfId="55" applyNumberFormat="1" applyFont="1" applyFill="1" applyBorder="1" applyAlignment="1">
      <alignment horizontal="center" vertical="center" wrapText="1"/>
      <protection/>
    </xf>
    <xf numFmtId="49" fontId="29" fillId="7" borderId="143" xfId="55" applyNumberFormat="1" applyFont="1" applyFill="1" applyBorder="1" applyAlignment="1">
      <alignment horizontal="center" vertical="center" wrapText="1"/>
      <protection/>
    </xf>
    <xf numFmtId="1" fontId="29" fillId="7" borderId="81" xfId="55" applyNumberFormat="1" applyFont="1" applyFill="1" applyBorder="1" applyAlignment="1">
      <alignment horizontal="center" vertical="center" wrapText="1"/>
      <protection/>
    </xf>
    <xf numFmtId="1" fontId="29" fillId="7" borderId="84" xfId="55" applyNumberFormat="1" applyFont="1" applyFill="1" applyBorder="1" applyAlignment="1">
      <alignment horizontal="center" vertical="center" wrapText="1"/>
      <protection/>
    </xf>
    <xf numFmtId="1" fontId="29" fillId="7" borderId="79" xfId="55" applyNumberFormat="1" applyFont="1" applyFill="1" applyBorder="1" applyAlignment="1">
      <alignment horizontal="center" vertical="center" wrapText="1"/>
      <protection/>
    </xf>
    <xf numFmtId="1" fontId="29" fillId="7" borderId="143" xfId="55" applyNumberFormat="1" applyFont="1" applyFill="1" applyBorder="1" applyAlignment="1">
      <alignment horizontal="center" vertical="center" wrapText="1"/>
      <protection/>
    </xf>
    <xf numFmtId="1" fontId="22" fillId="0" borderId="0" xfId="55" applyNumberFormat="1" applyFont="1" applyFill="1" applyAlignment="1">
      <alignment horizontal="center" vertical="center" wrapText="1"/>
      <protection/>
    </xf>
    <xf numFmtId="0" fontId="22" fillId="7" borderId="147" xfId="55" applyFont="1" applyFill="1" applyBorder="1" applyAlignment="1">
      <alignment vertical="center"/>
      <protection/>
    </xf>
    <xf numFmtId="49" fontId="29" fillId="7" borderId="87" xfId="55" applyNumberFormat="1" applyFont="1" applyFill="1" applyBorder="1" applyAlignment="1">
      <alignment horizontal="center" vertical="center" wrapText="1"/>
      <protection/>
    </xf>
    <xf numFmtId="49" fontId="29" fillId="7" borderId="103" xfId="55" applyNumberFormat="1" applyFont="1" applyFill="1" applyBorder="1" applyAlignment="1">
      <alignment horizontal="center" vertical="center" wrapText="1"/>
      <protection/>
    </xf>
    <xf numFmtId="0" fontId="22" fillId="7" borderId="106" xfId="55" applyFont="1" applyFill="1" applyBorder="1" applyAlignment="1">
      <alignment horizontal="center" vertical="center" wrapText="1"/>
      <protection/>
    </xf>
    <xf numFmtId="0" fontId="22" fillId="7" borderId="145" xfId="55" applyFont="1" applyFill="1" applyBorder="1" applyAlignment="1">
      <alignment horizontal="center" vertical="center" wrapText="1"/>
      <protection/>
    </xf>
    <xf numFmtId="0" fontId="43" fillId="0" borderId="107" xfId="55" applyNumberFormat="1" applyFont="1" applyFill="1" applyBorder="1">
      <alignment/>
      <protection/>
    </xf>
    <xf numFmtId="3" fontId="43" fillId="0" borderId="90" xfId="55" applyNumberFormat="1" applyFont="1" applyFill="1" applyBorder="1">
      <alignment/>
      <protection/>
    </xf>
    <xf numFmtId="3" fontId="43" fillId="0" borderId="109" xfId="55" applyNumberFormat="1" applyFont="1" applyFill="1" applyBorder="1">
      <alignment/>
      <protection/>
    </xf>
    <xf numFmtId="3" fontId="43" fillId="0" borderId="108" xfId="55" applyNumberFormat="1" applyFont="1" applyFill="1" applyBorder="1">
      <alignment/>
      <protection/>
    </xf>
    <xf numFmtId="10" fontId="43" fillId="0" borderId="92" xfId="55" applyNumberFormat="1" applyFont="1" applyFill="1" applyBorder="1">
      <alignment/>
      <protection/>
    </xf>
    <xf numFmtId="0" fontId="43" fillId="0" borderId="0" xfId="55" applyFont="1" applyFill="1">
      <alignment/>
      <protection/>
    </xf>
    <xf numFmtId="0" fontId="22" fillId="0" borderId="138" xfId="55" applyFont="1" applyFill="1" applyBorder="1">
      <alignment/>
      <protection/>
    </xf>
    <xf numFmtId="3" fontId="22" fillId="0" borderId="94" xfId="55" applyNumberFormat="1" applyFont="1" applyFill="1" applyBorder="1">
      <alignment/>
      <protection/>
    </xf>
    <xf numFmtId="3" fontId="22" fillId="0" borderId="129" xfId="55" applyNumberFormat="1" applyFont="1" applyFill="1" applyBorder="1">
      <alignment/>
      <protection/>
    </xf>
    <xf numFmtId="10" fontId="22" fillId="0" borderId="85" xfId="55" applyNumberFormat="1" applyFont="1" applyFill="1" applyBorder="1">
      <alignment/>
      <protection/>
    </xf>
    <xf numFmtId="0" fontId="32" fillId="0" borderId="0" xfId="55" applyFont="1" applyFill="1">
      <alignment/>
      <protection/>
    </xf>
    <xf numFmtId="0" fontId="22" fillId="0" borderId="99" xfId="55" applyFont="1" applyFill="1" applyBorder="1">
      <alignment/>
      <protection/>
    </xf>
    <xf numFmtId="3" fontId="22" fillId="0" borderId="83" xfId="55" applyNumberFormat="1" applyFont="1" applyFill="1" applyBorder="1">
      <alignment/>
      <protection/>
    </xf>
    <xf numFmtId="3" fontId="22" fillId="0" borderId="114" xfId="55" applyNumberFormat="1" applyFont="1" applyFill="1" applyBorder="1">
      <alignment/>
      <protection/>
    </xf>
    <xf numFmtId="10" fontId="22" fillId="0" borderId="115" xfId="55" applyNumberFormat="1" applyFont="1" applyFill="1" applyBorder="1">
      <alignment/>
      <protection/>
    </xf>
    <xf numFmtId="0" fontId="22" fillId="0" borderId="147" xfId="55" applyFont="1" applyFill="1" applyBorder="1">
      <alignment/>
      <protection/>
    </xf>
    <xf numFmtId="3" fontId="22" fillId="0" borderId="87" xfId="55" applyNumberFormat="1" applyFont="1" applyFill="1" applyBorder="1">
      <alignment/>
      <protection/>
    </xf>
    <xf numFmtId="3" fontId="22" fillId="0" borderId="103" xfId="55" applyNumberFormat="1" applyFont="1" applyFill="1" applyBorder="1">
      <alignment/>
      <protection/>
    </xf>
    <xf numFmtId="10" fontId="22" fillId="0" borderId="106" xfId="55" applyNumberFormat="1" applyFont="1" applyFill="1" applyBorder="1">
      <alignment/>
      <protection/>
    </xf>
    <xf numFmtId="0" fontId="32" fillId="19" borderId="0" xfId="55" applyFont="1" applyFill="1">
      <alignment/>
      <protection/>
    </xf>
    <xf numFmtId="0" fontId="22" fillId="19" borderId="0" xfId="55" applyFont="1" applyFill="1">
      <alignment/>
      <protection/>
    </xf>
    <xf numFmtId="0" fontId="24" fillId="7" borderId="95" xfId="56" applyFont="1" applyFill="1" applyBorder="1" applyAlignment="1">
      <alignment horizontal="center" vertical="center"/>
      <protection/>
    </xf>
    <xf numFmtId="0" fontId="24" fillId="7" borderId="57" xfId="56" applyFont="1" applyFill="1" applyBorder="1" applyAlignment="1">
      <alignment horizontal="center" vertical="center"/>
      <protection/>
    </xf>
    <xf numFmtId="0" fontId="24" fillId="7" borderId="56" xfId="56" applyFont="1" applyFill="1" applyBorder="1" applyAlignment="1">
      <alignment horizontal="center" vertical="center"/>
      <protection/>
    </xf>
    <xf numFmtId="0" fontId="22" fillId="0" borderId="0" xfId="56" applyFont="1" applyFill="1">
      <alignment/>
      <protection/>
    </xf>
    <xf numFmtId="1" fontId="26" fillId="7" borderId="96" xfId="56" applyNumberFormat="1" applyFont="1" applyFill="1" applyBorder="1" applyAlignment="1">
      <alignment horizontal="center" vertical="center" wrapText="1"/>
      <protection/>
    </xf>
    <xf numFmtId="0" fontId="29" fillId="7" borderId="97" xfId="56" applyFont="1" applyFill="1" applyBorder="1" applyAlignment="1">
      <alignment horizontal="center"/>
      <protection/>
    </xf>
    <xf numFmtId="0" fontId="29" fillId="7" borderId="98" xfId="56" applyFont="1" applyFill="1" applyBorder="1" applyAlignment="1">
      <alignment horizontal="center"/>
      <protection/>
    </xf>
    <xf numFmtId="0" fontId="29" fillId="7" borderId="76" xfId="56" applyFont="1" applyFill="1" applyBorder="1" applyAlignment="1">
      <alignment horizontal="center"/>
      <protection/>
    </xf>
    <xf numFmtId="0" fontId="28" fillId="7" borderId="99" xfId="56" applyFont="1" applyFill="1" applyBorder="1" applyAlignment="1">
      <alignment vertical="center"/>
      <protection/>
    </xf>
    <xf numFmtId="49" fontId="26" fillId="7" borderId="79" xfId="56" applyNumberFormat="1" applyFont="1" applyFill="1" applyBorder="1" applyAlignment="1">
      <alignment horizontal="center" vertical="center" wrapText="1"/>
      <protection/>
    </xf>
    <xf numFmtId="49" fontId="26" fillId="7" borderId="143" xfId="56" applyNumberFormat="1" applyFont="1" applyFill="1" applyBorder="1" applyAlignment="1">
      <alignment horizontal="center" vertical="center" wrapText="1"/>
      <protection/>
    </xf>
    <xf numFmtId="1" fontId="29" fillId="7" borderId="81" xfId="56" applyNumberFormat="1" applyFont="1" applyFill="1" applyBorder="1" applyAlignment="1">
      <alignment horizontal="center" vertical="center" wrapText="1"/>
      <protection/>
    </xf>
    <xf numFmtId="1" fontId="29" fillId="7" borderId="84" xfId="56" applyNumberFormat="1" applyFont="1" applyFill="1" applyBorder="1" applyAlignment="1">
      <alignment horizontal="center" vertical="center" wrapText="1"/>
      <protection/>
    </xf>
    <xf numFmtId="1" fontId="26" fillId="7" borderId="79" xfId="56" applyNumberFormat="1" applyFont="1" applyFill="1" applyBorder="1" applyAlignment="1">
      <alignment horizontal="center" vertical="center" wrapText="1"/>
      <protection/>
    </xf>
    <xf numFmtId="1" fontId="26" fillId="7" borderId="143" xfId="56" applyNumberFormat="1" applyFont="1" applyFill="1" applyBorder="1" applyAlignment="1">
      <alignment horizontal="center" vertical="center" wrapText="1"/>
      <protection/>
    </xf>
    <xf numFmtId="1" fontId="28" fillId="0" borderId="0" xfId="56" applyNumberFormat="1" applyFont="1" applyFill="1" applyAlignment="1">
      <alignment horizontal="center" vertical="center" wrapText="1"/>
      <protection/>
    </xf>
    <xf numFmtId="0" fontId="28" fillId="7" borderId="147" xfId="56" applyFont="1" applyFill="1" applyBorder="1" applyAlignment="1">
      <alignment vertical="center"/>
      <protection/>
    </xf>
    <xf numFmtId="49" fontId="29" fillId="7" borderId="87" xfId="56" applyNumberFormat="1" applyFont="1" applyFill="1" applyBorder="1" applyAlignment="1">
      <alignment horizontal="center" vertical="center" wrapText="1"/>
      <protection/>
    </xf>
    <xf numFmtId="49" fontId="29" fillId="7" borderId="103" xfId="56" applyNumberFormat="1" applyFont="1" applyFill="1" applyBorder="1" applyAlignment="1">
      <alignment horizontal="center" vertical="center" wrapText="1"/>
      <protection/>
    </xf>
    <xf numFmtId="0" fontId="22" fillId="7" borderId="106" xfId="56" applyFont="1" applyFill="1" applyBorder="1" applyAlignment="1">
      <alignment horizontal="center" vertical="center" wrapText="1"/>
      <protection/>
    </xf>
    <xf numFmtId="0" fontId="22" fillId="7" borderId="145" xfId="56" applyFont="1" applyFill="1" applyBorder="1" applyAlignment="1">
      <alignment horizontal="center" vertical="center" wrapText="1"/>
      <protection/>
    </xf>
    <xf numFmtId="1" fontId="22" fillId="0" borderId="0" xfId="56" applyNumberFormat="1" applyFont="1" applyFill="1" applyAlignment="1">
      <alignment horizontal="center" vertical="center" wrapText="1"/>
      <protection/>
    </xf>
    <xf numFmtId="0" fontId="41" fillId="0" borderId="107" xfId="56" applyNumberFormat="1" applyFont="1" applyFill="1" applyBorder="1">
      <alignment/>
      <protection/>
    </xf>
    <xf numFmtId="3" fontId="41" fillId="0" borderId="90" xfId="56" applyNumberFormat="1" applyFont="1" applyFill="1" applyBorder="1">
      <alignment/>
      <protection/>
    </xf>
    <xf numFmtId="3" fontId="41" fillId="0" borderId="109" xfId="56" applyNumberFormat="1" applyFont="1" applyFill="1" applyBorder="1">
      <alignment/>
      <protection/>
    </xf>
    <xf numFmtId="3" fontId="41" fillId="0" borderId="108" xfId="56" applyNumberFormat="1" applyFont="1" applyFill="1" applyBorder="1">
      <alignment/>
      <protection/>
    </xf>
    <xf numFmtId="10" fontId="41" fillId="0" borderId="92" xfId="56" applyNumberFormat="1" applyFont="1" applyFill="1" applyBorder="1">
      <alignment/>
      <protection/>
    </xf>
    <xf numFmtId="0" fontId="54" fillId="0" borderId="0" xfId="56" applyFont="1" applyFill="1">
      <alignment/>
      <protection/>
    </xf>
    <xf numFmtId="0" fontId="22" fillId="0" borderId="138" xfId="56" applyFont="1" applyFill="1" applyBorder="1">
      <alignment/>
      <protection/>
    </xf>
    <xf numFmtId="3" fontId="22" fillId="0" borderId="94" xfId="56" applyNumberFormat="1" applyFont="1" applyFill="1" applyBorder="1">
      <alignment/>
      <protection/>
    </xf>
    <xf numFmtId="3" fontId="22" fillId="0" borderId="129" xfId="56" applyNumberFormat="1" applyFont="1" applyFill="1" applyBorder="1">
      <alignment/>
      <protection/>
    </xf>
    <xf numFmtId="10" fontId="22" fillId="0" borderId="85" xfId="56" applyNumberFormat="1" applyFont="1" applyFill="1" applyBorder="1">
      <alignment/>
      <protection/>
    </xf>
    <xf numFmtId="0" fontId="32" fillId="0" borderId="0" xfId="56" applyFont="1" applyFill="1">
      <alignment/>
      <protection/>
    </xf>
    <xf numFmtId="0" fontId="22" fillId="0" borderId="99" xfId="56" applyFont="1" applyFill="1" applyBorder="1">
      <alignment/>
      <protection/>
    </xf>
    <xf numFmtId="3" fontId="22" fillId="0" borderId="83" xfId="56" applyNumberFormat="1" applyFont="1" applyFill="1" applyBorder="1">
      <alignment/>
      <protection/>
    </xf>
    <xf numFmtId="3" fontId="22" fillId="0" borderId="114" xfId="56" applyNumberFormat="1" applyFont="1" applyFill="1" applyBorder="1">
      <alignment/>
      <protection/>
    </xf>
    <xf numFmtId="10" fontId="22" fillId="0" borderId="115" xfId="56" applyNumberFormat="1" applyFont="1" applyFill="1" applyBorder="1">
      <alignment/>
      <protection/>
    </xf>
    <xf numFmtId="0" fontId="22" fillId="0" borderId="147" xfId="56" applyFont="1" applyFill="1" applyBorder="1">
      <alignment/>
      <protection/>
    </xf>
    <xf numFmtId="3" fontId="22" fillId="0" borderId="87" xfId="56" applyNumberFormat="1" applyFont="1" applyFill="1" applyBorder="1">
      <alignment/>
      <protection/>
    </xf>
    <xf numFmtId="3" fontId="22" fillId="0" borderId="103" xfId="56" applyNumberFormat="1" applyFont="1" applyFill="1" applyBorder="1">
      <alignment/>
      <protection/>
    </xf>
    <xf numFmtId="10" fontId="22" fillId="0" borderId="106" xfId="56" applyNumberFormat="1" applyFont="1" applyFill="1" applyBorder="1">
      <alignment/>
      <protection/>
    </xf>
    <xf numFmtId="0" fontId="24" fillId="7" borderId="95" xfId="57" applyFont="1" applyFill="1" applyBorder="1" applyAlignment="1">
      <alignment horizontal="center" vertical="center"/>
      <protection/>
    </xf>
    <xf numFmtId="0" fontId="24" fillId="7" borderId="57" xfId="57" applyFont="1" applyFill="1" applyBorder="1" applyAlignment="1">
      <alignment horizontal="center" vertical="center"/>
      <protection/>
    </xf>
    <xf numFmtId="0" fontId="24" fillId="7" borderId="56" xfId="57" applyFont="1" applyFill="1" applyBorder="1" applyAlignment="1">
      <alignment horizontal="center" vertical="center"/>
      <protection/>
    </xf>
    <xf numFmtId="0" fontId="22" fillId="0" borderId="0" xfId="57" applyFont="1" applyFill="1">
      <alignment/>
      <protection/>
    </xf>
    <xf numFmtId="1" fontId="29" fillId="7" borderId="96" xfId="57" applyNumberFormat="1" applyFont="1" applyFill="1" applyBorder="1" applyAlignment="1">
      <alignment horizontal="center" vertical="center" wrapText="1"/>
      <protection/>
    </xf>
    <xf numFmtId="0" fontId="29" fillId="7" borderId="97" xfId="57" applyFont="1" applyFill="1" applyBorder="1" applyAlignment="1">
      <alignment horizontal="center"/>
      <protection/>
    </xf>
    <xf numFmtId="0" fontId="29" fillId="7" borderId="98" xfId="57" applyFont="1" applyFill="1" applyBorder="1" applyAlignment="1">
      <alignment horizontal="center"/>
      <protection/>
    </xf>
    <xf numFmtId="0" fontId="29" fillId="7" borderId="76" xfId="57" applyFont="1" applyFill="1" applyBorder="1" applyAlignment="1">
      <alignment horizontal="center"/>
      <protection/>
    </xf>
    <xf numFmtId="0" fontId="22" fillId="7" borderId="99" xfId="57" applyFont="1" applyFill="1" applyBorder="1" applyAlignment="1">
      <alignment vertical="center"/>
      <protection/>
    </xf>
    <xf numFmtId="49" fontId="29" fillId="7" borderId="79" xfId="57" applyNumberFormat="1" applyFont="1" applyFill="1" applyBorder="1" applyAlignment="1">
      <alignment horizontal="center" vertical="center" wrapText="1"/>
      <protection/>
    </xf>
    <xf numFmtId="49" fontId="29" fillId="7" borderId="143" xfId="57" applyNumberFormat="1" applyFont="1" applyFill="1" applyBorder="1" applyAlignment="1">
      <alignment horizontal="center" vertical="center" wrapText="1"/>
      <protection/>
    </xf>
    <xf numFmtId="1" fontId="29" fillId="7" borderId="81" xfId="57" applyNumberFormat="1" applyFont="1" applyFill="1" applyBorder="1" applyAlignment="1">
      <alignment horizontal="center" vertical="center" wrapText="1"/>
      <protection/>
    </xf>
    <xf numFmtId="1" fontId="29" fillId="7" borderId="84" xfId="57" applyNumberFormat="1" applyFont="1" applyFill="1" applyBorder="1" applyAlignment="1">
      <alignment horizontal="center" vertical="center" wrapText="1"/>
      <protection/>
    </xf>
    <xf numFmtId="1" fontId="29" fillId="7" borderId="79" xfId="57" applyNumberFormat="1" applyFont="1" applyFill="1" applyBorder="1" applyAlignment="1">
      <alignment horizontal="center" vertical="center" wrapText="1"/>
      <protection/>
    </xf>
    <xf numFmtId="1" fontId="29" fillId="7" borderId="143" xfId="57" applyNumberFormat="1" applyFont="1" applyFill="1" applyBorder="1" applyAlignment="1">
      <alignment horizontal="center" vertical="center" wrapText="1"/>
      <protection/>
    </xf>
    <xf numFmtId="1" fontId="28" fillId="0" borderId="0" xfId="57" applyNumberFormat="1" applyFont="1" applyFill="1" applyAlignment="1">
      <alignment horizontal="center" vertical="center" wrapText="1"/>
      <protection/>
    </xf>
    <xf numFmtId="0" fontId="22" fillId="7" borderId="147" xfId="57" applyFont="1" applyFill="1" applyBorder="1" applyAlignment="1">
      <alignment vertical="center"/>
      <protection/>
    </xf>
    <xf numFmtId="49" fontId="29" fillId="7" borderId="87" xfId="57" applyNumberFormat="1" applyFont="1" applyFill="1" applyBorder="1" applyAlignment="1">
      <alignment horizontal="center" vertical="center" wrapText="1"/>
      <protection/>
    </xf>
    <xf numFmtId="49" fontId="29" fillId="7" borderId="103" xfId="57" applyNumberFormat="1" applyFont="1" applyFill="1" applyBorder="1" applyAlignment="1">
      <alignment horizontal="center" vertical="center" wrapText="1"/>
      <protection/>
    </xf>
    <xf numFmtId="0" fontId="22" fillId="7" borderId="106" xfId="57" applyFont="1" applyFill="1" applyBorder="1" applyAlignment="1">
      <alignment horizontal="center" vertical="center" wrapText="1"/>
      <protection/>
    </xf>
    <xf numFmtId="0" fontId="22" fillId="7" borderId="145" xfId="57" applyFont="1" applyFill="1" applyBorder="1" applyAlignment="1">
      <alignment horizontal="center" vertical="center" wrapText="1"/>
      <protection/>
    </xf>
    <xf numFmtId="1" fontId="22" fillId="0" borderId="0" xfId="57" applyNumberFormat="1" applyFont="1" applyFill="1" applyAlignment="1">
      <alignment horizontal="center" vertical="center" wrapText="1"/>
      <protection/>
    </xf>
    <xf numFmtId="0" fontId="54" fillId="0" borderId="107" xfId="57" applyNumberFormat="1" applyFont="1" applyFill="1" applyBorder="1">
      <alignment/>
      <protection/>
    </xf>
    <xf numFmtId="3" fontId="54" fillId="0" borderId="90" xfId="57" applyNumberFormat="1" applyFont="1" applyFill="1" applyBorder="1">
      <alignment/>
      <protection/>
    </xf>
    <xf numFmtId="3" fontId="54" fillId="0" borderId="109" xfId="57" applyNumberFormat="1" applyFont="1" applyFill="1" applyBorder="1">
      <alignment/>
      <protection/>
    </xf>
    <xf numFmtId="3" fontId="54" fillId="0" borderId="108" xfId="57" applyNumberFormat="1" applyFont="1" applyFill="1" applyBorder="1">
      <alignment/>
      <protection/>
    </xf>
    <xf numFmtId="10" fontId="54" fillId="0" borderId="92" xfId="57" applyNumberFormat="1" applyFont="1" applyFill="1" applyBorder="1">
      <alignment/>
      <protection/>
    </xf>
    <xf numFmtId="0" fontId="33" fillId="0" borderId="0" xfId="57" applyFont="1" applyFill="1">
      <alignment/>
      <protection/>
    </xf>
    <xf numFmtId="0" fontId="22" fillId="0" borderId="138" xfId="57" applyFont="1" applyFill="1" applyBorder="1">
      <alignment/>
      <protection/>
    </xf>
    <xf numFmtId="3" fontId="22" fillId="0" borderId="94" xfId="57" applyNumberFormat="1" applyFont="1" applyFill="1" applyBorder="1">
      <alignment/>
      <protection/>
    </xf>
    <xf numFmtId="3" fontId="22" fillId="0" borderId="129" xfId="57" applyNumberFormat="1" applyFont="1" applyFill="1" applyBorder="1">
      <alignment/>
      <protection/>
    </xf>
    <xf numFmtId="10" fontId="22" fillId="0" borderId="85" xfId="57" applyNumberFormat="1" applyFont="1" applyFill="1" applyBorder="1">
      <alignment/>
      <protection/>
    </xf>
    <xf numFmtId="0" fontId="32" fillId="0" borderId="0" xfId="57" applyFont="1" applyFill="1">
      <alignment/>
      <protection/>
    </xf>
    <xf numFmtId="0" fontId="22" fillId="0" borderId="99" xfId="57" applyFont="1" applyFill="1" applyBorder="1">
      <alignment/>
      <protection/>
    </xf>
    <xf numFmtId="3" fontId="22" fillId="0" borderId="83" xfId="57" applyNumberFormat="1" applyFont="1" applyFill="1" applyBorder="1">
      <alignment/>
      <protection/>
    </xf>
    <xf numFmtId="3" fontId="22" fillId="0" borderId="114" xfId="57" applyNumberFormat="1" applyFont="1" applyFill="1" applyBorder="1">
      <alignment/>
      <protection/>
    </xf>
    <xf numFmtId="10" fontId="22" fillId="0" borderId="115" xfId="57" applyNumberFormat="1" applyFont="1" applyFill="1" applyBorder="1">
      <alignment/>
      <protection/>
    </xf>
    <xf numFmtId="0" fontId="22" fillId="0" borderId="147" xfId="57" applyFont="1" applyFill="1" applyBorder="1">
      <alignment/>
      <protection/>
    </xf>
    <xf numFmtId="3" fontId="22" fillId="0" borderId="87" xfId="57" applyNumberFormat="1" applyFont="1" applyFill="1" applyBorder="1">
      <alignment/>
      <protection/>
    </xf>
    <xf numFmtId="3" fontId="22" fillId="0" borderId="103" xfId="57" applyNumberFormat="1" applyFont="1" applyFill="1" applyBorder="1">
      <alignment/>
      <protection/>
    </xf>
    <xf numFmtId="10" fontId="22" fillId="0" borderId="106" xfId="57" applyNumberFormat="1" applyFont="1" applyFill="1" applyBorder="1">
      <alignment/>
      <protection/>
    </xf>
    <xf numFmtId="0" fontId="32" fillId="19" borderId="0" xfId="57" applyFont="1" applyFill="1">
      <alignment/>
      <protection/>
    </xf>
    <xf numFmtId="0" fontId="22" fillId="19" borderId="0" xfId="57" applyFont="1" applyFill="1">
      <alignment/>
      <protection/>
    </xf>
    <xf numFmtId="0" fontId="24" fillId="7" borderId="95" xfId="58" applyFont="1" applyFill="1" applyBorder="1" applyAlignment="1">
      <alignment horizontal="center" vertical="center"/>
      <protection/>
    </xf>
    <xf numFmtId="0" fontId="24" fillId="7" borderId="57" xfId="58" applyFont="1" applyFill="1" applyBorder="1" applyAlignment="1">
      <alignment horizontal="center" vertical="center"/>
      <protection/>
    </xf>
    <xf numFmtId="0" fontId="24" fillId="7" borderId="56" xfId="58" applyFont="1" applyFill="1" applyBorder="1" applyAlignment="1">
      <alignment horizontal="center" vertical="center"/>
      <protection/>
    </xf>
    <xf numFmtId="0" fontId="22" fillId="0" borderId="0" xfId="58" applyFont="1" applyFill="1">
      <alignment/>
      <protection/>
    </xf>
    <xf numFmtId="1" fontId="29" fillId="7" borderId="96" xfId="58" applyNumberFormat="1" applyFont="1" applyFill="1" applyBorder="1" applyAlignment="1">
      <alignment horizontal="center" vertical="center" wrapText="1"/>
      <protection/>
    </xf>
    <xf numFmtId="0" fontId="29" fillId="7" borderId="97" xfId="58" applyFont="1" applyFill="1" applyBorder="1" applyAlignment="1">
      <alignment horizontal="center"/>
      <protection/>
    </xf>
    <xf numFmtId="0" fontId="29" fillId="7" borderId="98" xfId="58" applyFont="1" applyFill="1" applyBorder="1" applyAlignment="1">
      <alignment horizontal="center"/>
      <protection/>
    </xf>
    <xf numFmtId="0" fontId="29" fillId="7" borderId="76" xfId="58" applyFont="1" applyFill="1" applyBorder="1" applyAlignment="1">
      <alignment horizontal="center"/>
      <protection/>
    </xf>
    <xf numFmtId="0" fontId="22" fillId="7" borderId="99" xfId="58" applyFont="1" applyFill="1" applyBorder="1" applyAlignment="1">
      <alignment vertical="center"/>
      <protection/>
    </xf>
    <xf numFmtId="49" fontId="29" fillId="7" borderId="79" xfId="58" applyNumberFormat="1" applyFont="1" applyFill="1" applyBorder="1" applyAlignment="1">
      <alignment horizontal="center" vertical="center" wrapText="1"/>
      <protection/>
    </xf>
    <xf numFmtId="49" fontId="29" fillId="7" borderId="143" xfId="58" applyNumberFormat="1" applyFont="1" applyFill="1" applyBorder="1" applyAlignment="1">
      <alignment horizontal="center" vertical="center" wrapText="1"/>
      <protection/>
    </xf>
    <xf numFmtId="1" fontId="29" fillId="7" borderId="81" xfId="58" applyNumberFormat="1" applyFont="1" applyFill="1" applyBorder="1" applyAlignment="1">
      <alignment horizontal="center" vertical="center" wrapText="1"/>
      <protection/>
    </xf>
    <xf numFmtId="1" fontId="29" fillId="7" borderId="84" xfId="58" applyNumberFormat="1" applyFont="1" applyFill="1" applyBorder="1" applyAlignment="1">
      <alignment horizontal="center" vertical="center" wrapText="1"/>
      <protection/>
    </xf>
    <xf numFmtId="1" fontId="29" fillId="7" borderId="79" xfId="58" applyNumberFormat="1" applyFont="1" applyFill="1" applyBorder="1" applyAlignment="1">
      <alignment horizontal="center" vertical="center" wrapText="1"/>
      <protection/>
    </xf>
    <xf numFmtId="1" fontId="29" fillId="7" borderId="143" xfId="58" applyNumberFormat="1" applyFont="1" applyFill="1" applyBorder="1" applyAlignment="1">
      <alignment horizontal="center" vertical="center" wrapText="1"/>
      <protection/>
    </xf>
    <xf numFmtId="1" fontId="22" fillId="0" borderId="0" xfId="58" applyNumberFormat="1" applyFont="1" applyFill="1" applyAlignment="1">
      <alignment horizontal="center" vertical="center" wrapText="1"/>
      <protection/>
    </xf>
    <xf numFmtId="0" fontId="22" fillId="7" borderId="147" xfId="58" applyFont="1" applyFill="1" applyBorder="1" applyAlignment="1">
      <alignment vertical="center"/>
      <protection/>
    </xf>
    <xf numFmtId="49" fontId="26" fillId="7" borderId="87" xfId="58" applyNumberFormat="1" applyFont="1" applyFill="1" applyBorder="1" applyAlignment="1">
      <alignment horizontal="center" vertical="center" wrapText="1"/>
      <protection/>
    </xf>
    <xf numFmtId="49" fontId="26" fillId="7" borderId="103" xfId="58" applyNumberFormat="1" applyFont="1" applyFill="1" applyBorder="1" applyAlignment="1">
      <alignment horizontal="center" vertical="center" wrapText="1"/>
      <protection/>
    </xf>
    <xf numFmtId="0" fontId="22" fillId="7" borderId="106" xfId="58" applyFont="1" applyFill="1" applyBorder="1" applyAlignment="1">
      <alignment horizontal="center" vertical="center" wrapText="1"/>
      <protection/>
    </xf>
    <xf numFmtId="0" fontId="22" fillId="7" borderId="145" xfId="58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43" fillId="0" borderId="107" xfId="58" applyNumberFormat="1" applyFont="1" applyFill="1" applyBorder="1" applyAlignment="1">
      <alignment vertical="center"/>
      <protection/>
    </xf>
    <xf numFmtId="3" fontId="43" fillId="0" borderId="90" xfId="58" applyNumberFormat="1" applyFont="1" applyFill="1" applyBorder="1" applyAlignment="1">
      <alignment vertical="center"/>
      <protection/>
    </xf>
    <xf numFmtId="3" fontId="43" fillId="0" borderId="109" xfId="58" applyNumberFormat="1" applyFont="1" applyFill="1" applyBorder="1" applyAlignment="1">
      <alignment vertical="center"/>
      <protection/>
    </xf>
    <xf numFmtId="3" fontId="43" fillId="0" borderId="108" xfId="58" applyNumberFormat="1" applyFont="1" applyFill="1" applyBorder="1" applyAlignment="1">
      <alignment vertical="center"/>
      <protection/>
    </xf>
    <xf numFmtId="10" fontId="43" fillId="0" borderId="92" xfId="58" applyNumberFormat="1" applyFont="1" applyFill="1" applyBorder="1" applyAlignment="1">
      <alignment vertical="center"/>
      <protection/>
    </xf>
    <xf numFmtId="0" fontId="43" fillId="0" borderId="0" xfId="58" applyFont="1" applyFill="1" applyAlignment="1">
      <alignment vertical="center"/>
      <protection/>
    </xf>
    <xf numFmtId="0" fontId="22" fillId="0" borderId="138" xfId="58" applyFont="1" applyFill="1" applyBorder="1" applyAlignment="1">
      <alignment vertical="center"/>
      <protection/>
    </xf>
    <xf numFmtId="3" fontId="22" fillId="0" borderId="94" xfId="58" applyNumberFormat="1" applyFont="1" applyFill="1" applyBorder="1" applyAlignment="1">
      <alignment vertical="center"/>
      <protection/>
    </xf>
    <xf numFmtId="3" fontId="22" fillId="0" borderId="129" xfId="58" applyNumberFormat="1" applyFont="1" applyFill="1" applyBorder="1" applyAlignment="1">
      <alignment vertical="center"/>
      <protection/>
    </xf>
    <xf numFmtId="10" fontId="22" fillId="0" borderId="85" xfId="58" applyNumberFormat="1" applyFont="1" applyFill="1" applyBorder="1" applyAlignment="1">
      <alignment vertical="center"/>
      <protection/>
    </xf>
    <xf numFmtId="0" fontId="32" fillId="0" borderId="0" xfId="58" applyFont="1" applyFill="1" applyAlignment="1">
      <alignment vertical="center"/>
      <protection/>
    </xf>
    <xf numFmtId="0" fontId="22" fillId="0" borderId="74" xfId="58" applyFont="1" applyFill="1" applyBorder="1" applyAlignment="1">
      <alignment vertical="center"/>
      <protection/>
    </xf>
    <xf numFmtId="3" fontId="22" fillId="0" borderId="150" xfId="58" applyNumberFormat="1" applyFont="1" applyFill="1" applyBorder="1" applyAlignment="1">
      <alignment vertical="center"/>
      <protection/>
    </xf>
    <xf numFmtId="3" fontId="22" fillId="0" borderId="67" xfId="58" applyNumberFormat="1" applyFont="1" applyFill="1" applyBorder="1" applyAlignment="1">
      <alignment vertical="center"/>
      <protection/>
    </xf>
    <xf numFmtId="10" fontId="22" fillId="0" borderId="88" xfId="58" applyNumberFormat="1" applyFont="1" applyFill="1" applyBorder="1" applyAlignment="1">
      <alignment vertical="center"/>
      <protection/>
    </xf>
    <xf numFmtId="0" fontId="22" fillId="0" borderId="0" xfId="54" applyNumberFormat="1" applyFont="1" applyFill="1" applyBorder="1">
      <alignment/>
      <protection/>
    </xf>
    <xf numFmtId="0" fontId="32" fillId="0" borderId="0" xfId="54" applyNumberFormat="1" applyFont="1" applyFill="1" applyBorder="1">
      <alignment/>
      <protection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1.1 Comportamiento pasajeros y carga MARZO 2009" xfId="53"/>
    <cellStyle name="Normal_CUADRO 1.1 DEFINITIVO" xfId="54"/>
    <cellStyle name="Normal_CUADRO 1.10 PAX NACIONALES POR AEROPUERTO MAY 2009" xfId="55"/>
    <cellStyle name="Normal_CUADRO 1.11 CARGA NACIONAL POR AEROPUERTO MAY 2009" xfId="56"/>
    <cellStyle name="Normal_CUADRO 1.12 PAX INTERNACIONALES POR AEROPUERTO MAY 2009" xfId="57"/>
    <cellStyle name="Normal_CUADRO 1.13 CARGA INTERNACIONAL POR AEROPUERTO MAY 2009" xfId="58"/>
    <cellStyle name="Normal_CUADRO 1.2. PAX NACIONAL POR EMPRESA MAR 2009" xfId="59"/>
    <cellStyle name="Normal_CUADRO 1.3. CARGA NACIONAL POR EMPRESA MAR 2009" xfId="60"/>
    <cellStyle name="Normal_CUADRO 1.4  PAX INTERNAL POR EMPRESA MAR 2005" xfId="61"/>
    <cellStyle name="Normal_CUADRO 1.6 PAX NACIONALES PRINCIPALES RUTAS MAR 2009" xfId="62"/>
    <cellStyle name="Normal_CUADRO 1.6B  PAX NALES RUTAS TRONCALES X EMPRESA MAR 2009" xfId="63"/>
    <cellStyle name="Normal_CUADRO 1.7 CARGA NACIONAL PRINCIPALES RUTAS MAR 2009" xfId="64"/>
    <cellStyle name="Normal_CUADRO 1.8 PAX INTERNACIONALES PRINCIPALES RUTAS MAY 2009" xfId="65"/>
    <cellStyle name="Normal_CUADRO 1.8B PAX INTERNACIONALES POR CONTINENTE- PAIS MAY 2009" xfId="66"/>
    <cellStyle name="Normal_CUADRO 1.8C PAX INTERNACIONALES CONTINENTE -EMPRESA ENE 2006" xfId="67"/>
    <cellStyle name="Normal_CUADRO 1.8C PAX INTERNACIONALES CONTINENTE -EMPRESA MAY 2009" xfId="68"/>
    <cellStyle name="Normal_CUADRO 1.9 CARGA INTERNACIONAL PRINCIPALES RUTAS MAY 2009" xfId="69"/>
    <cellStyle name="Normal_CUADRO 1.9B CARGA INTERNACIONAL POR CONTINENTE- PAIS MAY 2009" xfId="70"/>
    <cellStyle name="Normal_CUADRO 1.9C CARGA INTERNACIONAL CONTINENTE -EMPRESA ENE 2006" xfId="71"/>
    <cellStyle name="Normal_CUADRO 1.9C CARGA INTERNACIONAL CONTINENTE-EMPRESA MAY 2009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ítulo_CUADRO 1.10 PAX NACIONALES POR AEROPUERTO MAR 2009" xfId="82"/>
    <cellStyle name="Total" xfId="83"/>
  </cellStyles>
  <dxfs count="3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P65519"/>
  <sheetViews>
    <sheetView showGridLines="0" tabSelected="1" zoomScale="88" zoomScaleNormal="88" workbookViewId="0" topLeftCell="A1">
      <selection activeCell="A1" sqref="A1"/>
    </sheetView>
  </sheetViews>
  <sheetFormatPr defaultColWidth="11.00390625" defaultRowHeight="12.75"/>
  <cols>
    <col min="1" max="1" width="9.8515625" style="1" customWidth="1"/>
    <col min="2" max="2" width="18.281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8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ht="3.75" customHeight="1" thickBot="1"/>
    <row r="2" spans="1:16" ht="13.5" customHeight="1" thickTop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5.2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6" ht="16.5" customHeight="1" thickTop="1">
      <c r="A5" s="12"/>
      <c r="B5" s="13"/>
      <c r="C5" s="14" t="s">
        <v>1</v>
      </c>
      <c r="D5" s="15"/>
      <c r="E5" s="15"/>
      <c r="F5" s="16"/>
      <c r="G5" s="17" t="s">
        <v>2</v>
      </c>
      <c r="H5" s="18"/>
      <c r="I5" s="18"/>
      <c r="J5" s="18"/>
      <c r="K5" s="18"/>
      <c r="L5" s="18"/>
      <c r="M5" s="18"/>
      <c r="N5" s="19"/>
      <c r="O5" s="20" t="s">
        <v>3</v>
      </c>
      <c r="P5" s="21"/>
    </row>
    <row r="6" spans="1:16" ht="3.75" customHeight="1" thickBot="1">
      <c r="A6" s="22"/>
      <c r="B6" s="23"/>
      <c r="C6" s="24"/>
      <c r="D6" s="25"/>
      <c r="E6" s="25"/>
      <c r="F6" s="26"/>
      <c r="G6" s="27"/>
      <c r="H6" s="20"/>
      <c r="I6" s="20"/>
      <c r="J6" s="20"/>
      <c r="K6" s="20"/>
      <c r="L6" s="20"/>
      <c r="M6" s="20"/>
      <c r="N6" s="21"/>
      <c r="O6" s="28"/>
      <c r="P6" s="29"/>
    </row>
    <row r="7" spans="1:16" ht="16.5" thickTop="1">
      <c r="A7" s="30" t="s">
        <v>4</v>
      </c>
      <c r="B7" s="31"/>
      <c r="C7" s="32" t="s">
        <v>5</v>
      </c>
      <c r="D7" s="33" t="s">
        <v>6</v>
      </c>
      <c r="E7" s="18" t="s">
        <v>7</v>
      </c>
      <c r="F7" s="34" t="s">
        <v>8</v>
      </c>
      <c r="G7" s="35" t="s">
        <v>5</v>
      </c>
      <c r="H7" s="36"/>
      <c r="I7" s="37"/>
      <c r="J7" s="38" t="s">
        <v>6</v>
      </c>
      <c r="K7" s="39"/>
      <c r="L7" s="40"/>
      <c r="M7" s="41" t="s">
        <v>7</v>
      </c>
      <c r="N7" s="34" t="s">
        <v>8</v>
      </c>
      <c r="O7" s="18" t="s">
        <v>5</v>
      </c>
      <c r="P7" s="42" t="s">
        <v>8</v>
      </c>
    </row>
    <row r="8" spans="1:16" ht="9" customHeight="1">
      <c r="A8" s="22"/>
      <c r="B8" s="23"/>
      <c r="C8" s="43"/>
      <c r="D8" s="44"/>
      <c r="E8" s="45"/>
      <c r="F8" s="46"/>
      <c r="G8" s="47" t="s">
        <v>9</v>
      </c>
      <c r="H8" s="48" t="s">
        <v>9</v>
      </c>
      <c r="I8" s="49" t="s">
        <v>9</v>
      </c>
      <c r="J8" s="50" t="s">
        <v>9</v>
      </c>
      <c r="K8" s="48" t="s">
        <v>9</v>
      </c>
      <c r="L8" s="50" t="s">
        <v>9</v>
      </c>
      <c r="M8" s="51"/>
      <c r="N8" s="46"/>
      <c r="O8" s="45"/>
      <c r="P8" s="52"/>
    </row>
    <row r="9" spans="1:16" ht="15.75" customHeight="1" thickBot="1">
      <c r="A9" s="53"/>
      <c r="B9" s="54"/>
      <c r="C9" s="55"/>
      <c r="D9" s="56"/>
      <c r="E9" s="57"/>
      <c r="F9" s="58"/>
      <c r="G9" s="59" t="s">
        <v>10</v>
      </c>
      <c r="H9" s="60" t="s">
        <v>11</v>
      </c>
      <c r="I9" s="61" t="s">
        <v>12</v>
      </c>
      <c r="J9" s="62" t="s">
        <v>13</v>
      </c>
      <c r="K9" s="60" t="s">
        <v>14</v>
      </c>
      <c r="L9" s="62" t="s">
        <v>12</v>
      </c>
      <c r="M9" s="63"/>
      <c r="N9" s="58"/>
      <c r="O9" s="57"/>
      <c r="P9" s="64"/>
    </row>
    <row r="10" spans="1:16" s="81" customFormat="1" ht="18" customHeight="1" thickTop="1">
      <c r="A10" s="65">
        <v>2008</v>
      </c>
      <c r="B10" s="66" t="s">
        <v>15</v>
      </c>
      <c r="C10" s="67">
        <v>757080</v>
      </c>
      <c r="D10" s="68">
        <v>9446.288000000004</v>
      </c>
      <c r="E10" s="69">
        <v>1111.41</v>
      </c>
      <c r="F10" s="70">
        <f>E10+D10</f>
        <v>10557.698000000004</v>
      </c>
      <c r="G10" s="71">
        <v>255575</v>
      </c>
      <c r="H10" s="72">
        <v>235678</v>
      </c>
      <c r="I10" s="73">
        <f aca="true" t="shared" si="0" ref="I10:I21">H10+G10</f>
        <v>491253</v>
      </c>
      <c r="J10" s="74">
        <v>27736.967999999997</v>
      </c>
      <c r="K10" s="75">
        <v>14969.558999999997</v>
      </c>
      <c r="L10" s="76">
        <f aca="true" t="shared" si="1" ref="L10:L21">K10+J10</f>
        <v>42706.526999999995</v>
      </c>
      <c r="M10" s="77">
        <v>696.267</v>
      </c>
      <c r="N10" s="78">
        <f aca="true" t="shared" si="2" ref="N10:N26">L10+M10</f>
        <v>43402.793999999994</v>
      </c>
      <c r="O10" s="79">
        <f aca="true" t="shared" si="3" ref="O10:O21">I10+C10</f>
        <v>1248333</v>
      </c>
      <c r="P10" s="80">
        <f aca="true" t="shared" si="4" ref="P10:P21">N10+F10</f>
        <v>53960.492</v>
      </c>
    </row>
    <row r="11" spans="1:16" s="98" customFormat="1" ht="18" customHeight="1">
      <c r="A11" s="82"/>
      <c r="B11" s="83" t="s">
        <v>16</v>
      </c>
      <c r="C11" s="84">
        <v>716101</v>
      </c>
      <c r="D11" s="85">
        <v>10395.962000000007</v>
      </c>
      <c r="E11" s="86">
        <v>1127.4769999999999</v>
      </c>
      <c r="F11" s="87">
        <f aca="true" t="shared" si="5" ref="F11:F27">E11+D11</f>
        <v>11523.439000000006</v>
      </c>
      <c r="G11" s="88">
        <v>199075</v>
      </c>
      <c r="H11" s="89">
        <v>178691</v>
      </c>
      <c r="I11" s="90">
        <f t="shared" si="0"/>
        <v>377766</v>
      </c>
      <c r="J11" s="91">
        <v>31851.071</v>
      </c>
      <c r="K11" s="92">
        <v>16198.118999999993</v>
      </c>
      <c r="L11" s="93">
        <f t="shared" si="1"/>
        <v>48049.189999999995</v>
      </c>
      <c r="M11" s="94">
        <v>635.2089999999997</v>
      </c>
      <c r="N11" s="95">
        <f t="shared" si="2"/>
        <v>48684.399</v>
      </c>
      <c r="O11" s="96">
        <f t="shared" si="3"/>
        <v>1093867</v>
      </c>
      <c r="P11" s="97">
        <f t="shared" si="4"/>
        <v>60207.838</v>
      </c>
    </row>
    <row r="12" spans="1:16" ht="18" customHeight="1">
      <c r="A12" s="82"/>
      <c r="B12" s="83" t="s">
        <v>17</v>
      </c>
      <c r="C12" s="84">
        <v>719361</v>
      </c>
      <c r="D12" s="85">
        <v>9604.151999999998</v>
      </c>
      <c r="E12" s="86">
        <v>1063.6180000000002</v>
      </c>
      <c r="F12" s="87">
        <f t="shared" si="5"/>
        <v>10667.769999999999</v>
      </c>
      <c r="G12" s="88">
        <v>219937</v>
      </c>
      <c r="H12" s="89">
        <v>202088</v>
      </c>
      <c r="I12" s="90">
        <f t="shared" si="0"/>
        <v>422025</v>
      </c>
      <c r="J12" s="99">
        <v>26506.808999999994</v>
      </c>
      <c r="K12" s="92">
        <v>16955.29</v>
      </c>
      <c r="L12" s="93">
        <f t="shared" si="1"/>
        <v>43462.098999999995</v>
      </c>
      <c r="M12" s="94">
        <v>874.6560000000001</v>
      </c>
      <c r="N12" s="95">
        <f t="shared" si="2"/>
        <v>44336.755</v>
      </c>
      <c r="O12" s="96">
        <f t="shared" si="3"/>
        <v>1141386</v>
      </c>
      <c r="P12" s="97">
        <f t="shared" si="4"/>
        <v>55004.524999999994</v>
      </c>
    </row>
    <row r="13" spans="1:16" ht="18" customHeight="1">
      <c r="A13" s="82"/>
      <c r="B13" s="83" t="s">
        <v>18</v>
      </c>
      <c r="C13" s="84">
        <v>695564</v>
      </c>
      <c r="D13" s="85">
        <v>11833.70700000001</v>
      </c>
      <c r="E13" s="86">
        <v>1260.01</v>
      </c>
      <c r="F13" s="87">
        <f t="shared" si="5"/>
        <v>13093.71700000001</v>
      </c>
      <c r="G13" s="88">
        <v>186793</v>
      </c>
      <c r="H13" s="89">
        <v>170094</v>
      </c>
      <c r="I13" s="90">
        <f t="shared" si="0"/>
        <v>356887</v>
      </c>
      <c r="J13" s="91">
        <v>31515.352</v>
      </c>
      <c r="K13" s="92">
        <v>17159.071999999996</v>
      </c>
      <c r="L13" s="93">
        <f t="shared" si="1"/>
        <v>48674.424</v>
      </c>
      <c r="M13" s="94">
        <v>826.115</v>
      </c>
      <c r="N13" s="95">
        <f t="shared" si="2"/>
        <v>49500.539</v>
      </c>
      <c r="O13" s="96">
        <f t="shared" si="3"/>
        <v>1052451</v>
      </c>
      <c r="P13" s="97">
        <f t="shared" si="4"/>
        <v>62594.25600000001</v>
      </c>
    </row>
    <row r="14" spans="1:16" s="115" customFormat="1" ht="18" customHeight="1">
      <c r="A14" s="82"/>
      <c r="B14" s="100" t="s">
        <v>19</v>
      </c>
      <c r="C14" s="101">
        <v>747547</v>
      </c>
      <c r="D14" s="102">
        <v>10278.163000000004</v>
      </c>
      <c r="E14" s="103">
        <v>1307.2579999999998</v>
      </c>
      <c r="F14" s="104">
        <f t="shared" si="5"/>
        <v>11585.421000000004</v>
      </c>
      <c r="G14" s="105">
        <v>205654</v>
      </c>
      <c r="H14" s="106">
        <v>192443</v>
      </c>
      <c r="I14" s="107">
        <f t="shared" si="0"/>
        <v>398097</v>
      </c>
      <c r="J14" s="108">
        <v>29112.065000000013</v>
      </c>
      <c r="K14" s="109">
        <v>17072.367000000006</v>
      </c>
      <c r="L14" s="110">
        <f t="shared" si="1"/>
        <v>46184.432000000015</v>
      </c>
      <c r="M14" s="111">
        <v>847.5180000000003</v>
      </c>
      <c r="N14" s="112">
        <f t="shared" si="2"/>
        <v>47031.95000000002</v>
      </c>
      <c r="O14" s="113">
        <f t="shared" si="3"/>
        <v>1145644</v>
      </c>
      <c r="P14" s="114">
        <f t="shared" si="4"/>
        <v>58617.37100000002</v>
      </c>
    </row>
    <row r="15" spans="1:16" ht="18" customHeight="1">
      <c r="A15" s="82"/>
      <c r="B15" s="83" t="s">
        <v>20</v>
      </c>
      <c r="C15" s="84">
        <v>737778</v>
      </c>
      <c r="D15" s="85">
        <v>11046.85200000001</v>
      </c>
      <c r="E15" s="86">
        <v>1234.525</v>
      </c>
      <c r="F15" s="87">
        <f t="shared" si="5"/>
        <v>12281.37700000001</v>
      </c>
      <c r="G15" s="88">
        <v>244421</v>
      </c>
      <c r="H15" s="89">
        <v>221068</v>
      </c>
      <c r="I15" s="90">
        <f t="shared" si="0"/>
        <v>465489</v>
      </c>
      <c r="J15" s="91">
        <v>24249.703999999998</v>
      </c>
      <c r="K15" s="92">
        <v>14916.06</v>
      </c>
      <c r="L15" s="93">
        <f t="shared" si="1"/>
        <v>39165.763999999996</v>
      </c>
      <c r="M15" s="94">
        <v>684.81</v>
      </c>
      <c r="N15" s="95">
        <f t="shared" si="2"/>
        <v>39850.57399999999</v>
      </c>
      <c r="O15" s="96">
        <f t="shared" si="3"/>
        <v>1203267</v>
      </c>
      <c r="P15" s="97">
        <f t="shared" si="4"/>
        <v>52131.951</v>
      </c>
    </row>
    <row r="16" spans="1:16" s="98" customFormat="1" ht="18" customHeight="1">
      <c r="A16" s="82"/>
      <c r="B16" s="83" t="s">
        <v>21</v>
      </c>
      <c r="C16" s="84">
        <v>792705</v>
      </c>
      <c r="D16" s="85">
        <v>11227.408000000009</v>
      </c>
      <c r="E16" s="86">
        <v>1295.2739999999994</v>
      </c>
      <c r="F16" s="87">
        <f t="shared" si="5"/>
        <v>12522.682000000008</v>
      </c>
      <c r="G16" s="88">
        <v>248945</v>
      </c>
      <c r="H16" s="89">
        <v>267869</v>
      </c>
      <c r="I16" s="90">
        <f t="shared" si="0"/>
        <v>516814</v>
      </c>
      <c r="J16" s="91">
        <v>22693.72200000001</v>
      </c>
      <c r="K16" s="92">
        <v>15360.84</v>
      </c>
      <c r="L16" s="93">
        <f t="shared" si="1"/>
        <v>38054.562000000005</v>
      </c>
      <c r="M16" s="94">
        <v>848.238</v>
      </c>
      <c r="N16" s="95">
        <f t="shared" si="2"/>
        <v>38902.8</v>
      </c>
      <c r="O16" s="96">
        <f t="shared" si="3"/>
        <v>1309519</v>
      </c>
      <c r="P16" s="97">
        <f t="shared" si="4"/>
        <v>51425.48200000001</v>
      </c>
    </row>
    <row r="17" spans="1:16" ht="18" customHeight="1">
      <c r="A17" s="82"/>
      <c r="B17" s="83" t="s">
        <v>22</v>
      </c>
      <c r="C17" s="84">
        <v>776785</v>
      </c>
      <c r="D17" s="85">
        <v>10271.205000000004</v>
      </c>
      <c r="E17" s="86">
        <v>1429.3129999999999</v>
      </c>
      <c r="F17" s="87">
        <f t="shared" si="5"/>
        <v>11700.518000000004</v>
      </c>
      <c r="G17" s="88">
        <v>263037</v>
      </c>
      <c r="H17" s="89">
        <v>240350</v>
      </c>
      <c r="I17" s="90">
        <f t="shared" si="0"/>
        <v>503387</v>
      </c>
      <c r="J17" s="91">
        <v>24164.811999999998</v>
      </c>
      <c r="K17" s="92">
        <v>14788.021000000004</v>
      </c>
      <c r="L17" s="93">
        <f t="shared" si="1"/>
        <v>38952.833</v>
      </c>
      <c r="M17" s="94">
        <v>799.49</v>
      </c>
      <c r="N17" s="95">
        <f t="shared" si="2"/>
        <v>39752.323</v>
      </c>
      <c r="O17" s="96">
        <f t="shared" si="3"/>
        <v>1280172</v>
      </c>
      <c r="P17" s="97">
        <f t="shared" si="4"/>
        <v>51452.841</v>
      </c>
    </row>
    <row r="18" spans="1:16" ht="18" customHeight="1">
      <c r="A18" s="82"/>
      <c r="B18" s="83" t="s">
        <v>23</v>
      </c>
      <c r="C18" s="84">
        <v>719497</v>
      </c>
      <c r="D18" s="85">
        <v>10158.707999999999</v>
      </c>
      <c r="E18" s="86">
        <v>1411.8120000000001</v>
      </c>
      <c r="F18" s="87">
        <f t="shared" si="5"/>
        <v>11570.519999999999</v>
      </c>
      <c r="G18" s="88">
        <v>212925</v>
      </c>
      <c r="H18" s="89">
        <v>186143</v>
      </c>
      <c r="I18" s="90">
        <f t="shared" si="0"/>
        <v>399068</v>
      </c>
      <c r="J18" s="91">
        <v>23076.188</v>
      </c>
      <c r="K18" s="92">
        <v>14316.444000000001</v>
      </c>
      <c r="L18" s="93">
        <f t="shared" si="1"/>
        <v>37392.632</v>
      </c>
      <c r="M18" s="94">
        <v>672.7810000000002</v>
      </c>
      <c r="N18" s="95">
        <f t="shared" si="2"/>
        <v>38065.413</v>
      </c>
      <c r="O18" s="96">
        <f t="shared" si="3"/>
        <v>1118565</v>
      </c>
      <c r="P18" s="97">
        <f t="shared" si="4"/>
        <v>49635.933</v>
      </c>
    </row>
    <row r="19" spans="1:16" ht="18" customHeight="1">
      <c r="A19" s="82"/>
      <c r="B19" s="83" t="s">
        <v>24</v>
      </c>
      <c r="C19" s="84">
        <v>790262</v>
      </c>
      <c r="D19" s="85">
        <v>10076.233999999993</v>
      </c>
      <c r="E19" s="86">
        <v>1375.682</v>
      </c>
      <c r="F19" s="87">
        <f t="shared" si="5"/>
        <v>11451.915999999994</v>
      </c>
      <c r="G19" s="88">
        <v>217530</v>
      </c>
      <c r="H19" s="89">
        <v>218821</v>
      </c>
      <c r="I19" s="90">
        <f t="shared" si="0"/>
        <v>436351</v>
      </c>
      <c r="J19" s="91">
        <v>26159.89900000001</v>
      </c>
      <c r="K19" s="92">
        <v>16647.113000000005</v>
      </c>
      <c r="L19" s="93">
        <f t="shared" si="1"/>
        <v>42807.01200000002</v>
      </c>
      <c r="M19" s="94">
        <v>772.4329999999993</v>
      </c>
      <c r="N19" s="95">
        <f t="shared" si="2"/>
        <v>43579.445000000014</v>
      </c>
      <c r="O19" s="96">
        <f t="shared" si="3"/>
        <v>1226613</v>
      </c>
      <c r="P19" s="97">
        <f t="shared" si="4"/>
        <v>55031.361000000004</v>
      </c>
    </row>
    <row r="20" spans="1:16" ht="18" customHeight="1">
      <c r="A20" s="82"/>
      <c r="B20" s="83" t="s">
        <v>25</v>
      </c>
      <c r="C20" s="84">
        <v>736828</v>
      </c>
      <c r="D20" s="85">
        <v>9723.853999999994</v>
      </c>
      <c r="E20" s="86">
        <v>1259.2869999999998</v>
      </c>
      <c r="F20" s="87">
        <f t="shared" si="5"/>
        <v>10983.140999999994</v>
      </c>
      <c r="G20" s="88">
        <v>200905</v>
      </c>
      <c r="H20" s="89">
        <v>210826</v>
      </c>
      <c r="I20" s="90">
        <f t="shared" si="0"/>
        <v>411731</v>
      </c>
      <c r="J20" s="91">
        <v>23934.81200000001</v>
      </c>
      <c r="K20" s="92">
        <v>15866.594</v>
      </c>
      <c r="L20" s="93">
        <f t="shared" si="1"/>
        <v>39801.40600000001</v>
      </c>
      <c r="M20" s="94">
        <v>425.03</v>
      </c>
      <c r="N20" s="95">
        <f t="shared" si="2"/>
        <v>40226.43600000001</v>
      </c>
      <c r="O20" s="96">
        <f t="shared" si="3"/>
        <v>1148559</v>
      </c>
      <c r="P20" s="97">
        <f t="shared" si="4"/>
        <v>51209.577000000005</v>
      </c>
    </row>
    <row r="21" spans="1:16" ht="18" customHeight="1" thickBot="1">
      <c r="A21" s="116"/>
      <c r="B21" s="83" t="s">
        <v>26</v>
      </c>
      <c r="C21" s="84">
        <v>794657</v>
      </c>
      <c r="D21" s="85">
        <v>9226.326999999996</v>
      </c>
      <c r="E21" s="86">
        <v>1407.675</v>
      </c>
      <c r="F21" s="87">
        <f t="shared" si="5"/>
        <v>10634.001999999995</v>
      </c>
      <c r="G21" s="88">
        <v>224109</v>
      </c>
      <c r="H21" s="89">
        <v>270938</v>
      </c>
      <c r="I21" s="90">
        <f t="shared" si="0"/>
        <v>495047</v>
      </c>
      <c r="J21" s="91">
        <v>21571.310999999994</v>
      </c>
      <c r="K21" s="92">
        <v>15561.695999999994</v>
      </c>
      <c r="L21" s="93">
        <f t="shared" si="1"/>
        <v>37133.00699999999</v>
      </c>
      <c r="M21" s="94">
        <v>612.695</v>
      </c>
      <c r="N21" s="95">
        <f t="shared" si="2"/>
        <v>37745.70199999999</v>
      </c>
      <c r="O21" s="96">
        <f t="shared" si="3"/>
        <v>1289704</v>
      </c>
      <c r="P21" s="97">
        <f t="shared" si="4"/>
        <v>48379.70399999998</v>
      </c>
    </row>
    <row r="22" spans="1:16" ht="3.75" customHeight="1">
      <c r="A22" s="117"/>
      <c r="B22" s="118"/>
      <c r="C22" s="119"/>
      <c r="D22" s="120"/>
      <c r="E22" s="121"/>
      <c r="F22" s="122">
        <f t="shared" si="5"/>
        <v>0</v>
      </c>
      <c r="G22" s="123"/>
      <c r="H22" s="124"/>
      <c r="I22" s="125"/>
      <c r="J22" s="126"/>
      <c r="K22" s="124"/>
      <c r="L22" s="127"/>
      <c r="M22" s="128"/>
      <c r="N22" s="129">
        <f t="shared" si="2"/>
        <v>0</v>
      </c>
      <c r="O22" s="130"/>
      <c r="P22" s="131"/>
    </row>
    <row r="23" spans="1:16" s="81" customFormat="1" ht="18" customHeight="1">
      <c r="A23" s="132">
        <v>2009</v>
      </c>
      <c r="B23" s="66" t="s">
        <v>15</v>
      </c>
      <c r="C23" s="67">
        <v>733018</v>
      </c>
      <c r="D23" s="68">
        <v>6659.961000000001</v>
      </c>
      <c r="E23" s="69">
        <v>898.682</v>
      </c>
      <c r="F23" s="70">
        <f t="shared" si="5"/>
        <v>7558.643000000001</v>
      </c>
      <c r="G23" s="133">
        <v>268696</v>
      </c>
      <c r="H23" s="72">
        <v>240173</v>
      </c>
      <c r="I23" s="73">
        <f>H23+G23</f>
        <v>508869</v>
      </c>
      <c r="J23" s="74">
        <v>24869.754</v>
      </c>
      <c r="K23" s="75">
        <v>11481.022999999997</v>
      </c>
      <c r="L23" s="76">
        <f>K23+J23</f>
        <v>36350.777</v>
      </c>
      <c r="M23" s="134">
        <v>393.9170000000001</v>
      </c>
      <c r="N23" s="78">
        <f t="shared" si="2"/>
        <v>36744.694</v>
      </c>
      <c r="O23" s="135">
        <f>I23+C23</f>
        <v>1241887</v>
      </c>
      <c r="P23" s="80">
        <f>N23+F23</f>
        <v>44303.33700000001</v>
      </c>
    </row>
    <row r="24" spans="1:16" s="81" customFormat="1" ht="18" customHeight="1">
      <c r="A24" s="136"/>
      <c r="B24" s="66" t="s">
        <v>16</v>
      </c>
      <c r="C24" s="67">
        <v>668872</v>
      </c>
      <c r="D24" s="68">
        <v>8288.55</v>
      </c>
      <c r="E24" s="69">
        <v>1067.4029999999998</v>
      </c>
      <c r="F24" s="70">
        <f t="shared" si="5"/>
        <v>9355.953</v>
      </c>
      <c r="G24" s="133">
        <v>192435</v>
      </c>
      <c r="H24" s="72">
        <v>178630</v>
      </c>
      <c r="I24" s="73">
        <f>H24+G24</f>
        <v>371065</v>
      </c>
      <c r="J24" s="74">
        <v>24124.997</v>
      </c>
      <c r="K24" s="75">
        <v>12126.486000000004</v>
      </c>
      <c r="L24" s="76">
        <f>K24+J24</f>
        <v>36251.48300000001</v>
      </c>
      <c r="M24" s="134">
        <v>476.25</v>
      </c>
      <c r="N24" s="78">
        <f t="shared" si="2"/>
        <v>36727.73300000001</v>
      </c>
      <c r="O24" s="135">
        <f>I24+C24</f>
        <v>1039937</v>
      </c>
      <c r="P24" s="80">
        <f>N24+F24</f>
        <v>46083.68600000001</v>
      </c>
    </row>
    <row r="25" spans="1:16" s="81" customFormat="1" ht="18" customHeight="1">
      <c r="A25" s="136"/>
      <c r="B25" s="66" t="s">
        <v>17</v>
      </c>
      <c r="C25" s="67">
        <v>744157</v>
      </c>
      <c r="D25" s="68">
        <v>9133.391</v>
      </c>
      <c r="E25" s="69">
        <v>1100.859</v>
      </c>
      <c r="F25" s="70">
        <f t="shared" si="5"/>
        <v>10234.25</v>
      </c>
      <c r="G25" s="133">
        <v>213521</v>
      </c>
      <c r="H25" s="72">
        <v>191654</v>
      </c>
      <c r="I25" s="73">
        <f>H25+G25</f>
        <v>405175</v>
      </c>
      <c r="J25" s="74">
        <v>21728.26</v>
      </c>
      <c r="K25" s="75">
        <v>12754.587999999998</v>
      </c>
      <c r="L25" s="76">
        <f>K25+J25</f>
        <v>34482.848</v>
      </c>
      <c r="M25" s="134">
        <v>524.753</v>
      </c>
      <c r="N25" s="78">
        <f t="shared" si="2"/>
        <v>35007.600999999995</v>
      </c>
      <c r="O25" s="135">
        <f>I25+C25</f>
        <v>1149332</v>
      </c>
      <c r="P25" s="80">
        <f>N25+F25</f>
        <v>45241.850999999995</v>
      </c>
    </row>
    <row r="26" spans="1:16" s="81" customFormat="1" ht="18" customHeight="1">
      <c r="A26" s="136"/>
      <c r="B26" s="66" t="s">
        <v>18</v>
      </c>
      <c r="C26" s="67">
        <v>755671</v>
      </c>
      <c r="D26" s="68">
        <v>8008.049999999994</v>
      </c>
      <c r="E26" s="69">
        <v>1101.4259999999997</v>
      </c>
      <c r="F26" s="70">
        <f t="shared" si="5"/>
        <v>9109.475999999993</v>
      </c>
      <c r="G26" s="133">
        <v>211311</v>
      </c>
      <c r="H26" s="72">
        <v>206202</v>
      </c>
      <c r="I26" s="73">
        <f>H26+G26</f>
        <v>417513</v>
      </c>
      <c r="J26" s="74">
        <v>26600.95500000001</v>
      </c>
      <c r="K26" s="75">
        <v>11421.596000000003</v>
      </c>
      <c r="L26" s="76">
        <f>K26+J26</f>
        <v>38022.551000000014</v>
      </c>
      <c r="M26" s="134">
        <v>422.771</v>
      </c>
      <c r="N26" s="78">
        <f t="shared" si="2"/>
        <v>38445.322000000015</v>
      </c>
      <c r="O26" s="135">
        <f>I26+C26</f>
        <v>1173184</v>
      </c>
      <c r="P26" s="80">
        <f>N26+F26</f>
        <v>47554.79800000001</v>
      </c>
    </row>
    <row r="27" spans="1:16" s="153" customFormat="1" ht="18" customHeight="1" thickBot="1">
      <c r="A27" s="137"/>
      <c r="B27" s="138" t="s">
        <v>19</v>
      </c>
      <c r="C27" s="139">
        <v>724014</v>
      </c>
      <c r="D27" s="140">
        <v>8281.360999999999</v>
      </c>
      <c r="E27" s="141">
        <v>1165.6030000000003</v>
      </c>
      <c r="F27" s="142">
        <f t="shared" si="5"/>
        <v>9446.964</v>
      </c>
      <c r="G27" s="143">
        <v>200323</v>
      </c>
      <c r="H27" s="144">
        <v>193831</v>
      </c>
      <c r="I27" s="145">
        <f>H27+G27</f>
        <v>394154</v>
      </c>
      <c r="J27" s="146">
        <v>23221.673999999985</v>
      </c>
      <c r="K27" s="147">
        <v>11836.162000000008</v>
      </c>
      <c r="L27" s="148">
        <f>K27+J27</f>
        <v>35057.835999999996</v>
      </c>
      <c r="M27" s="149">
        <v>527.35</v>
      </c>
      <c r="N27" s="150">
        <f>L27+M27</f>
        <v>35585.185999999994</v>
      </c>
      <c r="O27" s="151">
        <f>I27+C27</f>
        <v>1118168</v>
      </c>
      <c r="P27" s="152">
        <f>N27+F27</f>
        <v>45032.149999999994</v>
      </c>
    </row>
    <row r="28" spans="1:16" ht="18" customHeight="1">
      <c r="A28" s="154" t="s">
        <v>27</v>
      </c>
      <c r="B28" s="118"/>
      <c r="C28" s="155"/>
      <c r="D28" s="126"/>
      <c r="E28" s="156"/>
      <c r="F28" s="157"/>
      <c r="G28" s="158"/>
      <c r="H28" s="124"/>
      <c r="I28" s="125"/>
      <c r="J28" s="126"/>
      <c r="K28" s="124"/>
      <c r="L28" s="127"/>
      <c r="M28" s="159"/>
      <c r="N28" s="129"/>
      <c r="O28" s="130"/>
      <c r="P28" s="131"/>
    </row>
    <row r="29" spans="1:16" ht="18" customHeight="1">
      <c r="A29" s="160" t="s">
        <v>28</v>
      </c>
      <c r="B29" s="83"/>
      <c r="C29" s="84">
        <f>SUM(C10:C14)</f>
        <v>3635653</v>
      </c>
      <c r="D29" s="85">
        <f aca="true" t="shared" si="6" ref="D29:P29">SUM(D10:D14)</f>
        <v>51558.272000000026</v>
      </c>
      <c r="E29" s="86">
        <f t="shared" si="6"/>
        <v>5869.773</v>
      </c>
      <c r="F29" s="87">
        <f t="shared" si="6"/>
        <v>57428.04500000002</v>
      </c>
      <c r="G29" s="88">
        <f t="shared" si="6"/>
        <v>1067034</v>
      </c>
      <c r="H29" s="89">
        <f t="shared" si="6"/>
        <v>978994</v>
      </c>
      <c r="I29" s="161">
        <f t="shared" si="6"/>
        <v>2046028</v>
      </c>
      <c r="J29" s="162">
        <f t="shared" si="6"/>
        <v>146722.265</v>
      </c>
      <c r="K29" s="92">
        <f t="shared" si="6"/>
        <v>82354.407</v>
      </c>
      <c r="L29" s="93">
        <f t="shared" si="6"/>
        <v>229076.67200000002</v>
      </c>
      <c r="M29" s="163">
        <f t="shared" si="6"/>
        <v>3879.7649999999994</v>
      </c>
      <c r="N29" s="95">
        <f t="shared" si="6"/>
        <v>232956.437</v>
      </c>
      <c r="O29" s="164">
        <f t="shared" si="6"/>
        <v>5681681</v>
      </c>
      <c r="P29" s="97">
        <f t="shared" si="6"/>
        <v>290384.482</v>
      </c>
    </row>
    <row r="30" spans="1:16" ht="18" customHeight="1" thickBot="1">
      <c r="A30" s="160" t="s">
        <v>29</v>
      </c>
      <c r="B30" s="83"/>
      <c r="C30" s="84">
        <f>SUM(C23:C27)</f>
        <v>3625732</v>
      </c>
      <c r="D30" s="85">
        <f aca="true" t="shared" si="7" ref="D30:P30">SUM(D23:D27)</f>
        <v>40371.312999999995</v>
      </c>
      <c r="E30" s="86">
        <f t="shared" si="7"/>
        <v>5333.972999999999</v>
      </c>
      <c r="F30" s="87">
        <f t="shared" si="7"/>
        <v>45705.28599999999</v>
      </c>
      <c r="G30" s="88">
        <f t="shared" si="7"/>
        <v>1086286</v>
      </c>
      <c r="H30" s="89">
        <f t="shared" si="7"/>
        <v>1010490</v>
      </c>
      <c r="I30" s="161">
        <f t="shared" si="7"/>
        <v>2096776</v>
      </c>
      <c r="J30" s="162">
        <f t="shared" si="7"/>
        <v>120545.64</v>
      </c>
      <c r="K30" s="92">
        <f t="shared" si="7"/>
        <v>59619.85500000001</v>
      </c>
      <c r="L30" s="93">
        <f t="shared" si="7"/>
        <v>180165.495</v>
      </c>
      <c r="M30" s="163">
        <f t="shared" si="7"/>
        <v>2345.041</v>
      </c>
      <c r="N30" s="95">
        <f t="shared" si="7"/>
        <v>182510.53600000002</v>
      </c>
      <c r="O30" s="164">
        <f t="shared" si="7"/>
        <v>5722508</v>
      </c>
      <c r="P30" s="165">
        <f t="shared" si="7"/>
        <v>228215.82200000001</v>
      </c>
    </row>
    <row r="31" spans="1:16" ht="16.5" customHeight="1">
      <c r="A31" s="166" t="s">
        <v>30</v>
      </c>
      <c r="B31" s="118"/>
      <c r="C31" s="155"/>
      <c r="D31" s="126"/>
      <c r="E31" s="128"/>
      <c r="F31" s="157"/>
      <c r="G31" s="123"/>
      <c r="H31" s="124"/>
      <c r="I31" s="125"/>
      <c r="J31" s="126"/>
      <c r="K31" s="124"/>
      <c r="L31" s="127"/>
      <c r="M31" s="159"/>
      <c r="N31" s="129"/>
      <c r="O31" s="167"/>
      <c r="P31" s="131"/>
    </row>
    <row r="32" spans="1:16" ht="16.5" customHeight="1">
      <c r="A32" s="160" t="s">
        <v>31</v>
      </c>
      <c r="B32" s="168"/>
      <c r="C32" s="169">
        <f>(C27/C14-1)*100</f>
        <v>-3.1480294884468796</v>
      </c>
      <c r="D32" s="170">
        <f aca="true" t="shared" si="8" ref="D32:P32">(D27/D14-1)*100</f>
        <v>-19.42761561574772</v>
      </c>
      <c r="E32" s="171">
        <f t="shared" si="8"/>
        <v>-10.836040016584292</v>
      </c>
      <c r="F32" s="172">
        <f t="shared" si="8"/>
        <v>-18.458172560151276</v>
      </c>
      <c r="G32" s="173">
        <f t="shared" si="8"/>
        <v>-2.5922179972186266</v>
      </c>
      <c r="H32" s="174">
        <f t="shared" si="8"/>
        <v>0.7212525267221936</v>
      </c>
      <c r="I32" s="175">
        <f t="shared" si="8"/>
        <v>-0.9904621235528044</v>
      </c>
      <c r="J32" s="170">
        <f t="shared" si="8"/>
        <v>-20.23350456245555</v>
      </c>
      <c r="K32" s="176">
        <f t="shared" si="8"/>
        <v>-30.67064455678581</v>
      </c>
      <c r="L32" s="176">
        <f t="shared" si="8"/>
        <v>-24.09165928466981</v>
      </c>
      <c r="M32" s="171">
        <f t="shared" si="8"/>
        <v>-37.777132757062404</v>
      </c>
      <c r="N32" s="172">
        <f t="shared" si="8"/>
        <v>-24.338272174553722</v>
      </c>
      <c r="O32" s="177">
        <f t="shared" si="8"/>
        <v>-2.3983017412040786</v>
      </c>
      <c r="P32" s="178">
        <f t="shared" si="8"/>
        <v>-23.176100818305244</v>
      </c>
    </row>
    <row r="33" spans="1:16" ht="6.75" customHeight="1" thickBot="1">
      <c r="A33" s="179"/>
      <c r="B33" s="180"/>
      <c r="C33" s="181"/>
      <c r="D33" s="182"/>
      <c r="E33" s="183"/>
      <c r="F33" s="184"/>
      <c r="G33" s="185"/>
      <c r="H33" s="186"/>
      <c r="I33" s="187"/>
      <c r="J33" s="188"/>
      <c r="K33" s="186"/>
      <c r="L33" s="186"/>
      <c r="M33" s="189"/>
      <c r="N33" s="190"/>
      <c r="O33" s="191"/>
      <c r="P33" s="192"/>
    </row>
    <row r="34" spans="1:16" ht="16.5" customHeight="1">
      <c r="A34" s="193" t="s">
        <v>32</v>
      </c>
      <c r="B34" s="83"/>
      <c r="C34" s="194"/>
      <c r="D34" s="195"/>
      <c r="E34" s="171"/>
      <c r="F34" s="172"/>
      <c r="G34" s="173"/>
      <c r="H34" s="174"/>
      <c r="I34" s="196"/>
      <c r="J34" s="197"/>
      <c r="K34" s="174"/>
      <c r="L34" s="174"/>
      <c r="M34" s="198"/>
      <c r="N34" s="199"/>
      <c r="O34" s="200"/>
      <c r="P34" s="201"/>
    </row>
    <row r="35" spans="1:16" ht="16.5" customHeight="1" thickBot="1">
      <c r="A35" s="202" t="s">
        <v>33</v>
      </c>
      <c r="B35" s="203"/>
      <c r="C35" s="204">
        <f aca="true" t="shared" si="9" ref="C35:P35">(C30/C29-1)*100</f>
        <v>-0.2728808277357553</v>
      </c>
      <c r="D35" s="205">
        <f t="shared" si="9"/>
        <v>-21.69769964361883</v>
      </c>
      <c r="E35" s="206">
        <f t="shared" si="9"/>
        <v>-9.12812130895012</v>
      </c>
      <c r="F35" s="207">
        <f t="shared" si="9"/>
        <v>-20.412951546583248</v>
      </c>
      <c r="G35" s="208">
        <f t="shared" si="9"/>
        <v>1.8042536601457826</v>
      </c>
      <c r="H35" s="209">
        <f t="shared" si="9"/>
        <v>3.2171800848626253</v>
      </c>
      <c r="I35" s="210">
        <f t="shared" si="9"/>
        <v>2.4803179624130367</v>
      </c>
      <c r="J35" s="205">
        <f t="shared" si="9"/>
        <v>-17.84093572982942</v>
      </c>
      <c r="K35" s="211">
        <f t="shared" si="9"/>
        <v>-27.60575035164784</v>
      </c>
      <c r="L35" s="211">
        <f t="shared" si="9"/>
        <v>-21.351443851951903</v>
      </c>
      <c r="M35" s="212">
        <f t="shared" si="9"/>
        <v>-39.557138125633884</v>
      </c>
      <c r="N35" s="213">
        <f t="shared" si="9"/>
        <v>-21.654649963589534</v>
      </c>
      <c r="O35" s="214">
        <f t="shared" si="9"/>
        <v>0.7185725492156347</v>
      </c>
      <c r="P35" s="215">
        <f t="shared" si="9"/>
        <v>-21.409084800888223</v>
      </c>
    </row>
    <row r="36" spans="1:13" ht="12.75" customHeight="1" thickTop="1">
      <c r="A36" s="216" t="s">
        <v>34</v>
      </c>
      <c r="B36" s="217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9"/>
    </row>
    <row r="37" spans="1:12" ht="12" customHeight="1">
      <c r="A37" s="216" t="s">
        <v>35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</row>
    <row r="38" spans="1:12" ht="13.5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</row>
    <row r="39" spans="1:12" ht="13.5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</row>
    <row r="40" spans="1:12" ht="13.5">
      <c r="A40" s="220"/>
      <c r="B40" s="220"/>
      <c r="C40" s="221"/>
      <c r="D40" s="220"/>
      <c r="E40" s="220"/>
      <c r="F40" s="220"/>
      <c r="G40" s="220"/>
      <c r="H40" s="220"/>
      <c r="I40" s="220"/>
      <c r="J40" s="220"/>
      <c r="K40" s="220"/>
      <c r="L40" s="220"/>
    </row>
    <row r="41" spans="1:12" ht="13.5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</row>
    <row r="42" spans="1:12" ht="13.5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</row>
    <row r="43" spans="1:12" ht="13.5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</row>
    <row r="44" spans="1:12" ht="13.5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</row>
    <row r="45" spans="1:12" ht="13.5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</row>
    <row r="46" spans="1:12" ht="13.5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</row>
    <row r="47" spans="1:12" ht="13.5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</row>
    <row r="48" spans="1:12" ht="13.5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</row>
    <row r="49" spans="1:12" ht="13.5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</row>
    <row r="50" spans="1:12" ht="13.5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</row>
    <row r="51" spans="1:12" ht="13.5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</row>
    <row r="52" spans="1:12" ht="13.5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</row>
    <row r="53" spans="1:12" ht="13.5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</row>
    <row r="54" spans="1:12" ht="13.5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</row>
    <row r="55" spans="1:12" ht="13.5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</row>
    <row r="56" spans="1:12" ht="13.5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</row>
    <row r="57" spans="1:12" ht="13.5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</row>
    <row r="58" spans="1:12" ht="13.5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</row>
    <row r="59" spans="1:12" ht="13.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</row>
    <row r="60" spans="1:12" ht="13.5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ht="13.5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</row>
    <row r="62" spans="1:12" ht="13.5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</row>
    <row r="63" spans="1:12" ht="13.5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</row>
    <row r="64" spans="1:12" ht="13.5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</row>
    <row r="65" spans="1:12" ht="13.5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</row>
    <row r="66" spans="1:12" ht="13.5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</row>
    <row r="67" spans="1:12" ht="13.5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</row>
    <row r="68" spans="1:12" ht="13.5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</row>
    <row r="69" spans="1:12" ht="13.5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</row>
    <row r="70" spans="1:12" ht="13.5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</row>
    <row r="71" spans="1:12" ht="13.5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</row>
    <row r="72" spans="1:12" ht="13.5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</row>
    <row r="73" spans="1:12" ht="13.5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</row>
    <row r="74" spans="1:12" ht="13.5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</row>
    <row r="75" spans="1:12" ht="13.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</row>
    <row r="76" spans="1:12" ht="13.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</row>
    <row r="77" spans="1:12" ht="13.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</row>
    <row r="78" spans="1:12" ht="13.5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</row>
    <row r="79" spans="1:12" ht="13.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</row>
    <row r="80" spans="1:12" ht="13.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</row>
    <row r="81" spans="1:12" ht="13.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</row>
    <row r="82" spans="1:12" ht="13.5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</row>
    <row r="83" spans="1:12" ht="13.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</row>
    <row r="84" spans="1:12" ht="13.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</row>
    <row r="85" spans="1:12" ht="13.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</row>
    <row r="86" spans="1:12" ht="13.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</row>
    <row r="87" spans="1:12" ht="13.5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</row>
    <row r="88" spans="1:12" ht="13.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</row>
    <row r="89" spans="1:12" ht="13.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</row>
    <row r="90" spans="1:12" ht="13.5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</row>
    <row r="91" spans="1:12" ht="13.5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</row>
    <row r="92" spans="1:12" ht="13.5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</row>
    <row r="93" spans="1:12" ht="13.5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</row>
    <row r="94" spans="1:12" ht="13.5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</row>
    <row r="95" spans="1:12" ht="13.5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</row>
    <row r="96" spans="1:12" ht="13.5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</row>
    <row r="97" spans="1:12" ht="13.5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</row>
    <row r="98" spans="1:12" ht="13.5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</row>
    <row r="99" spans="1:12" ht="13.5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</row>
    <row r="100" spans="1:12" ht="13.5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</row>
    <row r="101" spans="1:12" ht="13.5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</row>
    <row r="102" spans="1:12" ht="13.5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</row>
    <row r="103" spans="1:12" ht="13.5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</row>
    <row r="104" spans="1:12" ht="13.5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</row>
    <row r="105" spans="1:12" ht="13.5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</row>
    <row r="106" spans="1:12" ht="13.5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</row>
    <row r="107" spans="1:12" ht="13.5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</row>
    <row r="108" spans="1:12" ht="13.5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</row>
    <row r="109" spans="1:12" ht="13.5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</row>
    <row r="110" spans="1:12" ht="13.5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</row>
    <row r="111" spans="1:12" ht="13.5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</row>
    <row r="112" spans="1:12" ht="13.5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</row>
    <row r="113" spans="1:12" ht="13.5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</row>
    <row r="114" spans="1:12" ht="13.5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</row>
    <row r="115" spans="1:12" ht="13.5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</row>
    <row r="116" spans="1:12" ht="13.5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</row>
    <row r="117" spans="1:12" ht="13.5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</row>
    <row r="118" spans="1:12" ht="13.5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</row>
    <row r="119" spans="1:12" ht="13.5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</row>
    <row r="120" spans="1:12" ht="13.5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</row>
    <row r="121" spans="1:12" ht="13.5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</row>
    <row r="122" spans="1:12" ht="13.5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</row>
    <row r="123" spans="1:12" ht="13.5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</row>
    <row r="124" spans="1:12" ht="13.5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</row>
    <row r="125" spans="1:12" ht="13.5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</row>
    <row r="126" spans="1:12" ht="13.5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</row>
    <row r="127" spans="1:12" ht="13.5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</row>
    <row r="128" spans="1:12" ht="13.5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</row>
    <row r="129" spans="1:12" ht="13.5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</row>
    <row r="130" spans="1:12" ht="13.5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</row>
    <row r="131" spans="1:12" ht="13.5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</row>
    <row r="132" spans="1:12" ht="13.5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</row>
    <row r="133" spans="1:12" ht="13.5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</row>
    <row r="134" spans="1:12" ht="13.5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</row>
    <row r="135" spans="1:12" ht="13.5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</row>
    <row r="136" spans="1:12" ht="13.5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</row>
    <row r="137" spans="1:12" ht="13.5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</row>
    <row r="138" spans="1:12" ht="13.5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</row>
    <row r="139" spans="1:12" ht="13.5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</row>
    <row r="140" spans="1:12" ht="13.5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</row>
    <row r="141" spans="1:12" ht="13.5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</row>
    <row r="142" spans="1:12" ht="13.5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</row>
    <row r="143" spans="1:12" ht="13.5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</row>
    <row r="144" spans="1:12" ht="13.5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</row>
    <row r="145" spans="1:12" ht="13.5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</row>
    <row r="146" spans="1:12" ht="13.5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</row>
    <row r="147" spans="1:12" ht="13.5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</row>
    <row r="148" spans="1:12" ht="13.5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</row>
    <row r="149" spans="1:12" ht="13.5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</row>
    <row r="150" spans="1:12" ht="13.5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</row>
    <row r="151" spans="1:12" ht="13.5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</row>
    <row r="152" spans="1:12" ht="13.5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</row>
    <row r="153" spans="1:12" ht="13.5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</row>
    <row r="154" spans="1:12" ht="13.5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</row>
    <row r="155" spans="1:12" ht="13.5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</row>
    <row r="156" spans="1:12" ht="13.5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</row>
    <row r="157" spans="1:12" ht="13.5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</row>
    <row r="158" spans="1:12" ht="13.5">
      <c r="A158" s="220"/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</row>
    <row r="159" spans="1:12" ht="13.5">
      <c r="A159" s="220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</row>
    <row r="160" spans="1:12" ht="13.5">
      <c r="A160" s="220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</row>
    <row r="161" spans="1:12" ht="13.5">
      <c r="A161" s="220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</row>
    <row r="162" spans="1:12" ht="13.5">
      <c r="A162" s="220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</row>
    <row r="163" spans="1:12" ht="13.5">
      <c r="A163" s="220"/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</row>
    <row r="164" spans="1:12" ht="13.5">
      <c r="A164" s="220"/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</row>
    <row r="165" spans="1:12" ht="13.5">
      <c r="A165" s="220"/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</row>
    <row r="166" spans="1:12" ht="13.5">
      <c r="A166" s="220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</row>
    <row r="167" spans="1:12" ht="13.5">
      <c r="A167" s="220"/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</row>
    <row r="168" spans="1:12" ht="13.5">
      <c r="A168" s="220"/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</row>
    <row r="169" spans="1:12" ht="13.5">
      <c r="A169" s="220"/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</row>
    <row r="170" spans="1:12" ht="13.5">
      <c r="A170" s="220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</row>
    <row r="171" spans="1:12" ht="13.5">
      <c r="A171" s="220"/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</row>
    <row r="172" spans="1:12" ht="13.5">
      <c r="A172" s="220"/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</row>
    <row r="173" spans="1:12" ht="13.5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</row>
    <row r="174" spans="1:12" ht="13.5">
      <c r="A174" s="220"/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</row>
    <row r="175" spans="1:12" ht="13.5">
      <c r="A175" s="220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</row>
    <row r="176" spans="1:12" ht="13.5">
      <c r="A176" s="220"/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</row>
    <row r="177" spans="1:12" ht="13.5">
      <c r="A177" s="220"/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</row>
    <row r="178" spans="1:12" ht="13.5">
      <c r="A178" s="220"/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</row>
    <row r="179" spans="1:12" ht="13.5">
      <c r="A179" s="220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</row>
    <row r="180" spans="1:12" ht="13.5">
      <c r="A180" s="220"/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</row>
    <row r="181" spans="1:12" ht="13.5">
      <c r="A181" s="220"/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</row>
    <row r="182" spans="1:12" ht="13.5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</row>
    <row r="183" spans="1:12" ht="13.5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</row>
    <row r="184" spans="1:12" ht="13.5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</row>
    <row r="185" spans="1:12" ht="13.5">
      <c r="A185" s="220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</row>
    <row r="186" spans="1:12" ht="13.5">
      <c r="A186" s="220"/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</row>
    <row r="187" spans="1:12" ht="13.5">
      <c r="A187" s="220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</row>
    <row r="188" spans="1:12" ht="13.5">
      <c r="A188" s="220"/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</row>
    <row r="189" spans="1:12" ht="13.5">
      <c r="A189" s="220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</row>
    <row r="190" spans="1:12" ht="13.5">
      <c r="A190" s="220"/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</row>
    <row r="191" spans="1:12" ht="13.5">
      <c r="A191" s="220"/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</row>
    <row r="192" spans="1:12" ht="13.5">
      <c r="A192" s="220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</row>
    <row r="193" spans="1:12" ht="13.5">
      <c r="A193" s="220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</row>
    <row r="194" spans="1:12" ht="13.5">
      <c r="A194" s="220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</row>
    <row r="195" spans="1:12" ht="13.5">
      <c r="A195" s="220"/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</row>
    <row r="196" spans="1:12" ht="13.5">
      <c r="A196" s="220"/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</row>
    <row r="197" spans="1:12" ht="13.5">
      <c r="A197" s="220"/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</row>
    <row r="198" spans="1:12" ht="13.5">
      <c r="A198" s="220"/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</row>
    <row r="199" spans="1:12" ht="13.5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</row>
    <row r="200" spans="1:12" ht="13.5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</row>
    <row r="201" spans="1:12" ht="13.5">
      <c r="A201" s="220"/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</row>
    <row r="202" spans="1:12" ht="13.5">
      <c r="A202" s="220"/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</row>
    <row r="203" spans="1:12" ht="13.5">
      <c r="A203" s="220"/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</row>
    <row r="204" spans="1:12" ht="13.5">
      <c r="A204" s="220"/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</row>
    <row r="205" spans="1:12" ht="13.5">
      <c r="A205" s="220"/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</row>
    <row r="206" spans="1:12" ht="13.5">
      <c r="A206" s="220"/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</row>
    <row r="207" spans="1:12" ht="13.5">
      <c r="A207" s="220"/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</row>
    <row r="208" spans="1:12" ht="13.5">
      <c r="A208" s="220"/>
      <c r="B208" s="220"/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</row>
    <row r="209" spans="1:12" ht="13.5">
      <c r="A209" s="220"/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</row>
    <row r="210" spans="1:12" ht="13.5">
      <c r="A210" s="220"/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</row>
    <row r="211" spans="1:12" ht="13.5">
      <c r="A211" s="220"/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</row>
    <row r="212" spans="1:12" ht="13.5">
      <c r="A212" s="220"/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</row>
    <row r="213" spans="1:12" ht="13.5">
      <c r="A213" s="220"/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</row>
    <row r="214" spans="1:12" ht="13.5">
      <c r="A214" s="220"/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</row>
    <row r="215" spans="1:12" ht="13.5">
      <c r="A215" s="220"/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</row>
    <row r="216" spans="1:12" ht="13.5">
      <c r="A216" s="220"/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</row>
    <row r="217" spans="1:12" ht="13.5">
      <c r="A217" s="220"/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</row>
    <row r="218" spans="1:12" ht="13.5">
      <c r="A218" s="220"/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</row>
    <row r="219" spans="1:12" ht="13.5">
      <c r="A219" s="220"/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</row>
    <row r="220" spans="1:12" ht="13.5">
      <c r="A220" s="220"/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</row>
    <row r="221" spans="1:12" ht="13.5">
      <c r="A221" s="220"/>
      <c r="B221" s="220"/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</row>
    <row r="222" spans="1:12" ht="13.5">
      <c r="A222" s="220"/>
      <c r="B222" s="220"/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</row>
    <row r="223" spans="1:12" ht="13.5">
      <c r="A223" s="220"/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</row>
    <row r="224" spans="1:12" ht="13.5">
      <c r="A224" s="220"/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</row>
    <row r="225" spans="1:12" ht="13.5">
      <c r="A225" s="220"/>
      <c r="B225" s="220"/>
      <c r="C225" s="220"/>
      <c r="D225" s="220"/>
      <c r="E225" s="220"/>
      <c r="F225" s="220"/>
      <c r="G225" s="220"/>
      <c r="H225" s="220"/>
      <c r="I225" s="220"/>
      <c r="J225" s="220"/>
      <c r="K225" s="220"/>
      <c r="L225" s="220"/>
    </row>
    <row r="226" spans="1:12" ht="13.5">
      <c r="A226" s="220"/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</row>
    <row r="227" spans="1:12" ht="13.5">
      <c r="A227" s="220"/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</row>
    <row r="228" spans="1:12" ht="13.5">
      <c r="A228" s="220"/>
      <c r="B228" s="220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</row>
    <row r="229" spans="1:12" ht="13.5">
      <c r="A229" s="220"/>
      <c r="B229" s="220"/>
      <c r="C229" s="220"/>
      <c r="D229" s="220"/>
      <c r="E229" s="220"/>
      <c r="F229" s="220"/>
      <c r="G229" s="220"/>
      <c r="H229" s="220"/>
      <c r="I229" s="220"/>
      <c r="J229" s="220"/>
      <c r="K229" s="220"/>
      <c r="L229" s="220"/>
    </row>
    <row r="230" spans="1:12" ht="13.5">
      <c r="A230" s="220"/>
      <c r="B230" s="220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</row>
    <row r="231" spans="1:12" ht="13.5">
      <c r="A231" s="220"/>
      <c r="B231" s="220"/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</row>
    <row r="232" spans="1:12" ht="13.5">
      <c r="A232" s="220"/>
      <c r="B232" s="220"/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</row>
    <row r="233" spans="1:12" ht="13.5">
      <c r="A233" s="220"/>
      <c r="B233" s="220"/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</row>
    <row r="234" spans="1:12" ht="13.5">
      <c r="A234" s="220"/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</row>
    <row r="235" spans="1:12" ht="13.5">
      <c r="A235" s="220"/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</row>
    <row r="236" spans="1:12" ht="13.5">
      <c r="A236" s="220"/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</row>
    <row r="237" spans="1:12" ht="13.5">
      <c r="A237" s="220"/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</row>
    <row r="238" spans="1:12" ht="13.5">
      <c r="A238" s="220"/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</row>
    <row r="239" spans="1:12" ht="13.5">
      <c r="A239" s="220"/>
      <c r="B239" s="220"/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</row>
    <row r="240" spans="1:12" ht="13.5">
      <c r="A240" s="220"/>
      <c r="B240" s="220"/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</row>
    <row r="241" spans="1:12" ht="13.5">
      <c r="A241" s="220"/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</row>
    <row r="242" spans="1:12" ht="13.5">
      <c r="A242" s="220"/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</row>
    <row r="243" spans="1:12" ht="13.5">
      <c r="A243" s="220"/>
      <c r="B243" s="220"/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</row>
    <row r="244" spans="1:12" ht="13.5">
      <c r="A244" s="220"/>
      <c r="B244" s="220"/>
      <c r="C244" s="220"/>
      <c r="D244" s="220"/>
      <c r="E244" s="220"/>
      <c r="F244" s="220"/>
      <c r="G244" s="220"/>
      <c r="H244" s="220"/>
      <c r="I244" s="220"/>
      <c r="J244" s="220"/>
      <c r="K244" s="220"/>
      <c r="L244" s="220"/>
    </row>
    <row r="245" spans="1:12" ht="13.5">
      <c r="A245" s="220"/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</row>
    <row r="246" spans="1:12" ht="13.5">
      <c r="A246" s="220"/>
      <c r="B246" s="220"/>
      <c r="C246" s="220"/>
      <c r="D246" s="220"/>
      <c r="E246" s="220"/>
      <c r="F246" s="220"/>
      <c r="G246" s="220"/>
      <c r="H246" s="220"/>
      <c r="I246" s="220"/>
      <c r="J246" s="220"/>
      <c r="K246" s="220"/>
      <c r="L246" s="220"/>
    </row>
    <row r="247" spans="1:12" ht="13.5">
      <c r="A247" s="220"/>
      <c r="B247" s="220"/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</row>
    <row r="248" spans="1:12" ht="13.5">
      <c r="A248" s="220"/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</row>
    <row r="249" spans="1:12" ht="13.5">
      <c r="A249" s="220"/>
      <c r="B249" s="220"/>
      <c r="C249" s="220"/>
      <c r="D249" s="220"/>
      <c r="E249" s="220"/>
      <c r="F249" s="220"/>
      <c r="G249" s="220"/>
      <c r="H249" s="220"/>
      <c r="I249" s="220"/>
      <c r="J249" s="220"/>
      <c r="K249" s="220"/>
      <c r="L249" s="220"/>
    </row>
    <row r="250" spans="1:12" ht="13.5">
      <c r="A250" s="220"/>
      <c r="B250" s="220"/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</row>
    <row r="251" spans="1:12" ht="13.5">
      <c r="A251" s="220"/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</row>
    <row r="252" spans="1:12" ht="13.5">
      <c r="A252" s="220"/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</row>
    <row r="253" spans="1:12" ht="13.5">
      <c r="A253" s="220"/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</row>
    <row r="254" spans="1:12" ht="13.5">
      <c r="A254" s="220"/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</row>
    <row r="255" spans="1:12" ht="13.5">
      <c r="A255" s="220"/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</row>
    <row r="256" spans="1:12" ht="13.5">
      <c r="A256" s="220"/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</row>
    <row r="257" spans="1:12" ht="13.5">
      <c r="A257" s="220"/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</row>
    <row r="258" spans="1:12" ht="13.5">
      <c r="A258" s="220"/>
      <c r="B258" s="220"/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</row>
    <row r="259" spans="1:12" ht="13.5">
      <c r="A259" s="220"/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</row>
    <row r="260" spans="1:12" ht="13.5">
      <c r="A260" s="220"/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</row>
    <row r="261" spans="1:12" ht="13.5">
      <c r="A261" s="220"/>
      <c r="B261" s="220"/>
      <c r="C261" s="220"/>
      <c r="D261" s="220"/>
      <c r="E261" s="220"/>
      <c r="F261" s="220"/>
      <c r="G261" s="220"/>
      <c r="H261" s="220"/>
      <c r="I261" s="220"/>
      <c r="J261" s="220"/>
      <c r="K261" s="220"/>
      <c r="L261" s="220"/>
    </row>
    <row r="262" spans="1:12" ht="13.5">
      <c r="A262" s="220"/>
      <c r="B262" s="220"/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</row>
    <row r="263" spans="1:12" ht="13.5">
      <c r="A263" s="220"/>
      <c r="B263" s="220"/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</row>
    <row r="264" spans="1:12" ht="13.5">
      <c r="A264" s="220"/>
      <c r="B264" s="220"/>
      <c r="C264" s="220"/>
      <c r="D264" s="220"/>
      <c r="E264" s="220"/>
      <c r="F264" s="220"/>
      <c r="G264" s="220"/>
      <c r="H264" s="220"/>
      <c r="I264" s="220"/>
      <c r="J264" s="220"/>
      <c r="K264" s="220"/>
      <c r="L264" s="220"/>
    </row>
    <row r="265" spans="1:12" ht="13.5">
      <c r="A265" s="220"/>
      <c r="B265" s="220"/>
      <c r="C265" s="220"/>
      <c r="D265" s="220"/>
      <c r="E265" s="220"/>
      <c r="F265" s="220"/>
      <c r="G265" s="220"/>
      <c r="H265" s="220"/>
      <c r="I265" s="220"/>
      <c r="J265" s="220"/>
      <c r="K265" s="220"/>
      <c r="L265" s="220"/>
    </row>
    <row r="266" spans="1:12" ht="13.5">
      <c r="A266" s="220"/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</row>
    <row r="267" spans="1:12" ht="13.5">
      <c r="A267" s="220"/>
      <c r="B267" s="220"/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</row>
    <row r="268" spans="1:12" ht="13.5">
      <c r="A268" s="220"/>
      <c r="B268" s="220"/>
      <c r="C268" s="220"/>
      <c r="D268" s="220"/>
      <c r="E268" s="220"/>
      <c r="F268" s="220"/>
      <c r="G268" s="220"/>
      <c r="H268" s="220"/>
      <c r="I268" s="220"/>
      <c r="J268" s="220"/>
      <c r="K268" s="220"/>
      <c r="L268" s="220"/>
    </row>
    <row r="269" spans="1:12" ht="13.5">
      <c r="A269" s="220"/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</row>
    <row r="270" spans="1:12" ht="13.5">
      <c r="A270" s="220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</row>
    <row r="271" spans="1:12" ht="13.5">
      <c r="A271" s="220"/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</row>
    <row r="272" spans="1:12" ht="13.5">
      <c r="A272" s="220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</row>
    <row r="273" spans="1:12" ht="13.5">
      <c r="A273" s="220"/>
      <c r="B273" s="220"/>
      <c r="C273" s="220"/>
      <c r="D273" s="220"/>
      <c r="E273" s="220"/>
      <c r="F273" s="220"/>
      <c r="G273" s="220"/>
      <c r="H273" s="220"/>
      <c r="I273" s="220"/>
      <c r="J273" s="220"/>
      <c r="K273" s="220"/>
      <c r="L273" s="220"/>
    </row>
    <row r="274" spans="1:12" ht="13.5">
      <c r="A274" s="220"/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</row>
    <row r="275" spans="1:12" ht="13.5">
      <c r="A275" s="220"/>
      <c r="B275" s="220"/>
      <c r="C275" s="220"/>
      <c r="D275" s="220"/>
      <c r="E275" s="220"/>
      <c r="F275" s="220"/>
      <c r="G275" s="220"/>
      <c r="H275" s="220"/>
      <c r="I275" s="220"/>
      <c r="J275" s="220"/>
      <c r="K275" s="220"/>
      <c r="L275" s="220"/>
    </row>
    <row r="276" spans="1:12" ht="13.5">
      <c r="A276" s="220"/>
      <c r="B276" s="220"/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</row>
    <row r="277" spans="1:12" ht="13.5">
      <c r="A277" s="220"/>
      <c r="B277" s="220"/>
      <c r="C277" s="220"/>
      <c r="D277" s="220"/>
      <c r="E277" s="220"/>
      <c r="F277" s="220"/>
      <c r="G277" s="220"/>
      <c r="H277" s="220"/>
      <c r="I277" s="220"/>
      <c r="J277" s="220"/>
      <c r="K277" s="220"/>
      <c r="L277" s="220"/>
    </row>
    <row r="278" spans="1:12" ht="13.5">
      <c r="A278" s="220"/>
      <c r="B278" s="220"/>
      <c r="C278" s="220"/>
      <c r="D278" s="220"/>
      <c r="E278" s="220"/>
      <c r="F278" s="220"/>
      <c r="G278" s="220"/>
      <c r="H278" s="220"/>
      <c r="I278" s="220"/>
      <c r="J278" s="220"/>
      <c r="K278" s="220"/>
      <c r="L278" s="220"/>
    </row>
    <row r="279" spans="1:12" ht="13.5">
      <c r="A279" s="220"/>
      <c r="B279" s="220"/>
      <c r="C279" s="220"/>
      <c r="D279" s="220"/>
      <c r="E279" s="220"/>
      <c r="F279" s="220"/>
      <c r="G279" s="220"/>
      <c r="H279" s="220"/>
      <c r="I279" s="220"/>
      <c r="J279" s="220"/>
      <c r="K279" s="220"/>
      <c r="L279" s="220"/>
    </row>
    <row r="280" spans="1:12" ht="13.5">
      <c r="A280" s="220"/>
      <c r="B280" s="220"/>
      <c r="C280" s="220"/>
      <c r="D280" s="220"/>
      <c r="E280" s="220"/>
      <c r="F280" s="220"/>
      <c r="G280" s="220"/>
      <c r="H280" s="220"/>
      <c r="I280" s="220"/>
      <c r="J280" s="220"/>
      <c r="K280" s="220"/>
      <c r="L280" s="220"/>
    </row>
    <row r="281" spans="1:12" ht="13.5">
      <c r="A281" s="220"/>
      <c r="B281" s="220"/>
      <c r="C281" s="220"/>
      <c r="D281" s="220"/>
      <c r="E281" s="220"/>
      <c r="F281" s="220"/>
      <c r="G281" s="220"/>
      <c r="H281" s="220"/>
      <c r="I281" s="220"/>
      <c r="J281" s="220"/>
      <c r="K281" s="220"/>
      <c r="L281" s="220"/>
    </row>
    <row r="282" spans="1:12" ht="13.5">
      <c r="A282" s="220"/>
      <c r="B282" s="220"/>
      <c r="C282" s="220"/>
      <c r="D282" s="220"/>
      <c r="E282" s="220"/>
      <c r="F282" s="220"/>
      <c r="G282" s="220"/>
      <c r="H282" s="220"/>
      <c r="I282" s="220"/>
      <c r="J282" s="220"/>
      <c r="K282" s="220"/>
      <c r="L282" s="220"/>
    </row>
    <row r="283" spans="1:12" ht="13.5">
      <c r="A283" s="220"/>
      <c r="B283" s="220"/>
      <c r="C283" s="220"/>
      <c r="D283" s="220"/>
      <c r="E283" s="220"/>
      <c r="F283" s="220"/>
      <c r="G283" s="220"/>
      <c r="H283" s="220"/>
      <c r="I283" s="220"/>
      <c r="J283" s="220"/>
      <c r="K283" s="220"/>
      <c r="L283" s="220"/>
    </row>
    <row r="284" spans="1:12" ht="13.5">
      <c r="A284" s="220"/>
      <c r="B284" s="220"/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</row>
    <row r="285" spans="1:12" ht="13.5">
      <c r="A285" s="220"/>
      <c r="B285" s="220"/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</row>
    <row r="286" spans="1:12" ht="13.5">
      <c r="A286" s="220"/>
      <c r="B286" s="220"/>
      <c r="C286" s="220"/>
      <c r="D286" s="220"/>
      <c r="E286" s="220"/>
      <c r="F286" s="220"/>
      <c r="G286" s="220"/>
      <c r="H286" s="220"/>
      <c r="I286" s="220"/>
      <c r="J286" s="220"/>
      <c r="K286" s="220"/>
      <c r="L286" s="220"/>
    </row>
    <row r="287" spans="1:12" ht="13.5">
      <c r="A287" s="220"/>
      <c r="B287" s="220"/>
      <c r="C287" s="220"/>
      <c r="D287" s="220"/>
      <c r="E287" s="220"/>
      <c r="F287" s="220"/>
      <c r="G287" s="220"/>
      <c r="H287" s="220"/>
      <c r="I287" s="220"/>
      <c r="J287" s="220"/>
      <c r="K287" s="220"/>
      <c r="L287" s="220"/>
    </row>
    <row r="288" spans="1:12" ht="13.5">
      <c r="A288" s="220"/>
      <c r="B288" s="220"/>
      <c r="C288" s="220"/>
      <c r="D288" s="220"/>
      <c r="E288" s="220"/>
      <c r="F288" s="220"/>
      <c r="G288" s="220"/>
      <c r="H288" s="220"/>
      <c r="I288" s="220"/>
      <c r="J288" s="220"/>
      <c r="K288" s="220"/>
      <c r="L288" s="220"/>
    </row>
    <row r="289" spans="1:12" ht="13.5">
      <c r="A289" s="220"/>
      <c r="B289" s="220"/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</row>
    <row r="290" spans="1:12" ht="13.5">
      <c r="A290" s="220"/>
      <c r="B290" s="220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</row>
    <row r="291" spans="1:12" ht="13.5">
      <c r="A291" s="220"/>
      <c r="B291" s="220"/>
      <c r="C291" s="220"/>
      <c r="D291" s="220"/>
      <c r="E291" s="220"/>
      <c r="F291" s="220"/>
      <c r="G291" s="220"/>
      <c r="H291" s="220"/>
      <c r="I291" s="220"/>
      <c r="J291" s="220"/>
      <c r="K291" s="220"/>
      <c r="L291" s="220"/>
    </row>
    <row r="292" spans="1:12" ht="13.5">
      <c r="A292" s="220"/>
      <c r="B292" s="220"/>
      <c r="C292" s="220"/>
      <c r="D292" s="220"/>
      <c r="E292" s="220"/>
      <c r="F292" s="220"/>
      <c r="G292" s="220"/>
      <c r="H292" s="220"/>
      <c r="I292" s="220"/>
      <c r="J292" s="220"/>
      <c r="K292" s="220"/>
      <c r="L292" s="220"/>
    </row>
    <row r="293" spans="1:12" ht="13.5">
      <c r="A293" s="220"/>
      <c r="B293" s="220"/>
      <c r="C293" s="220"/>
      <c r="D293" s="220"/>
      <c r="E293" s="220"/>
      <c r="F293" s="220"/>
      <c r="G293" s="220"/>
      <c r="H293" s="220"/>
      <c r="I293" s="220"/>
      <c r="J293" s="220"/>
      <c r="K293" s="220"/>
      <c r="L293" s="220"/>
    </row>
    <row r="294" spans="1:12" ht="13.5">
      <c r="A294" s="220"/>
      <c r="B294" s="220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</row>
    <row r="295" spans="1:12" ht="13.5">
      <c r="A295" s="220"/>
      <c r="B295" s="220"/>
      <c r="C295" s="220"/>
      <c r="D295" s="220"/>
      <c r="E295" s="220"/>
      <c r="F295" s="220"/>
      <c r="G295" s="220"/>
      <c r="H295" s="220"/>
      <c r="I295" s="220"/>
      <c r="J295" s="220"/>
      <c r="K295" s="220"/>
      <c r="L295" s="220"/>
    </row>
    <row r="296" spans="1:12" ht="13.5">
      <c r="A296" s="220"/>
      <c r="B296" s="220"/>
      <c r="C296" s="220"/>
      <c r="D296" s="220"/>
      <c r="E296" s="220"/>
      <c r="F296" s="220"/>
      <c r="G296" s="220"/>
      <c r="H296" s="220"/>
      <c r="I296" s="220"/>
      <c r="J296" s="220"/>
      <c r="K296" s="220"/>
      <c r="L296" s="220"/>
    </row>
    <row r="297" spans="1:12" ht="13.5">
      <c r="A297" s="220"/>
      <c r="B297" s="220"/>
      <c r="C297" s="220"/>
      <c r="D297" s="220"/>
      <c r="E297" s="220"/>
      <c r="F297" s="220"/>
      <c r="G297" s="220"/>
      <c r="H297" s="220"/>
      <c r="I297" s="220"/>
      <c r="J297" s="220"/>
      <c r="K297" s="220"/>
      <c r="L297" s="220"/>
    </row>
    <row r="298" spans="1:12" ht="13.5">
      <c r="A298" s="220"/>
      <c r="B298" s="220"/>
      <c r="C298" s="220"/>
      <c r="D298" s="220"/>
      <c r="E298" s="220"/>
      <c r="F298" s="220"/>
      <c r="G298" s="220"/>
      <c r="H298" s="220"/>
      <c r="I298" s="220"/>
      <c r="J298" s="220"/>
      <c r="K298" s="220"/>
      <c r="L298" s="220"/>
    </row>
    <row r="299" spans="1:12" ht="13.5">
      <c r="A299" s="220"/>
      <c r="B299" s="220"/>
      <c r="C299" s="220"/>
      <c r="D299" s="220"/>
      <c r="E299" s="220"/>
      <c r="F299" s="220"/>
      <c r="G299" s="220"/>
      <c r="H299" s="220"/>
      <c r="I299" s="220"/>
      <c r="J299" s="220"/>
      <c r="K299" s="220"/>
      <c r="L299" s="220"/>
    </row>
    <row r="300" spans="1:12" ht="13.5">
      <c r="A300" s="220"/>
      <c r="B300" s="220"/>
      <c r="C300" s="220"/>
      <c r="D300" s="220"/>
      <c r="E300" s="220"/>
      <c r="F300" s="220"/>
      <c r="G300" s="220"/>
      <c r="H300" s="220"/>
      <c r="I300" s="220"/>
      <c r="J300" s="220"/>
      <c r="K300" s="220"/>
      <c r="L300" s="220"/>
    </row>
    <row r="301" spans="1:12" ht="13.5">
      <c r="A301" s="220"/>
      <c r="B301" s="220"/>
      <c r="C301" s="220"/>
      <c r="D301" s="220"/>
      <c r="E301" s="220"/>
      <c r="F301" s="220"/>
      <c r="G301" s="220"/>
      <c r="H301" s="220"/>
      <c r="I301" s="220"/>
      <c r="J301" s="220"/>
      <c r="K301" s="220"/>
      <c r="L301" s="220"/>
    </row>
    <row r="302" spans="1:12" ht="13.5">
      <c r="A302" s="220"/>
      <c r="B302" s="220"/>
      <c r="C302" s="220"/>
      <c r="D302" s="220"/>
      <c r="E302" s="220"/>
      <c r="F302" s="220"/>
      <c r="G302" s="220"/>
      <c r="H302" s="220"/>
      <c r="I302" s="220"/>
      <c r="J302" s="220"/>
      <c r="K302" s="220"/>
      <c r="L302" s="220"/>
    </row>
    <row r="303" spans="1:12" ht="13.5">
      <c r="A303" s="220"/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  <c r="L303" s="220"/>
    </row>
    <row r="304" spans="1:12" ht="13.5">
      <c r="A304" s="220"/>
      <c r="B304" s="220"/>
      <c r="C304" s="220"/>
      <c r="D304" s="220"/>
      <c r="E304" s="220"/>
      <c r="F304" s="220"/>
      <c r="G304" s="220"/>
      <c r="H304" s="220"/>
      <c r="I304" s="220"/>
      <c r="J304" s="220"/>
      <c r="K304" s="220"/>
      <c r="L304" s="220"/>
    </row>
    <row r="305" spans="1:12" ht="13.5">
      <c r="A305" s="220"/>
      <c r="B305" s="220"/>
      <c r="C305" s="220"/>
      <c r="D305" s="220"/>
      <c r="E305" s="220"/>
      <c r="F305" s="220"/>
      <c r="G305" s="220"/>
      <c r="H305" s="220"/>
      <c r="I305" s="220"/>
      <c r="J305" s="220"/>
      <c r="K305" s="220"/>
      <c r="L305" s="220"/>
    </row>
    <row r="306" spans="1:12" ht="13.5">
      <c r="A306" s="220"/>
      <c r="B306" s="220"/>
      <c r="C306" s="220"/>
      <c r="D306" s="220"/>
      <c r="E306" s="220"/>
      <c r="F306" s="220"/>
      <c r="G306" s="220"/>
      <c r="H306" s="220"/>
      <c r="I306" s="220"/>
      <c r="J306" s="220"/>
      <c r="K306" s="220"/>
      <c r="L306" s="220"/>
    </row>
    <row r="307" spans="1:12" ht="13.5">
      <c r="A307" s="220"/>
      <c r="B307" s="220"/>
      <c r="C307" s="220"/>
      <c r="D307" s="220"/>
      <c r="E307" s="220"/>
      <c r="F307" s="220"/>
      <c r="G307" s="220"/>
      <c r="H307" s="220"/>
      <c r="I307" s="220"/>
      <c r="J307" s="220"/>
      <c r="K307" s="220"/>
      <c r="L307" s="220"/>
    </row>
    <row r="308" spans="1:12" ht="13.5">
      <c r="A308" s="220"/>
      <c r="B308" s="220"/>
      <c r="C308" s="220"/>
      <c r="D308" s="220"/>
      <c r="E308" s="220"/>
      <c r="F308" s="220"/>
      <c r="G308" s="220"/>
      <c r="H308" s="220"/>
      <c r="I308" s="220"/>
      <c r="J308" s="220"/>
      <c r="K308" s="220"/>
      <c r="L308" s="220"/>
    </row>
    <row r="309" spans="1:12" ht="13.5">
      <c r="A309" s="220"/>
      <c r="B309" s="220"/>
      <c r="C309" s="220"/>
      <c r="D309" s="220"/>
      <c r="E309" s="220"/>
      <c r="F309" s="220"/>
      <c r="G309" s="220"/>
      <c r="H309" s="220"/>
      <c r="I309" s="220"/>
      <c r="J309" s="220"/>
      <c r="K309" s="220"/>
      <c r="L309" s="220"/>
    </row>
    <row r="310" spans="1:12" ht="13.5">
      <c r="A310" s="220"/>
      <c r="B310" s="220"/>
      <c r="C310" s="220"/>
      <c r="D310" s="220"/>
      <c r="E310" s="220"/>
      <c r="F310" s="220"/>
      <c r="G310" s="220"/>
      <c r="H310" s="220"/>
      <c r="I310" s="220"/>
      <c r="J310" s="220"/>
      <c r="K310" s="220"/>
      <c r="L310" s="220"/>
    </row>
    <row r="65519" ht="13.5">
      <c r="C65519" s="222" t="e">
        <f>((C65515/C65502)-1)*100</f>
        <v>#DIV/0!</v>
      </c>
    </row>
  </sheetData>
  <sheetProtection/>
  <mergeCells count="16">
    <mergeCell ref="A23:A26"/>
    <mergeCell ref="A2:P3"/>
    <mergeCell ref="O5:P5"/>
    <mergeCell ref="A10:A21"/>
    <mergeCell ref="A7:B7"/>
    <mergeCell ref="G7:I7"/>
    <mergeCell ref="C7:C9"/>
    <mergeCell ref="D7:D9"/>
    <mergeCell ref="E7:E9"/>
    <mergeCell ref="O7:O9"/>
    <mergeCell ref="P7:P9"/>
    <mergeCell ref="F7:F9"/>
    <mergeCell ref="C5:F6"/>
    <mergeCell ref="N7:N9"/>
    <mergeCell ref="G5:N6"/>
    <mergeCell ref="M7:M9"/>
  </mergeCells>
  <conditionalFormatting sqref="A32:B32 Q32:IV32 A35:B35 Q35:IV35">
    <cfRule type="cellIs" priority="1" dxfId="0" operator="lessThan" stopIfTrue="1">
      <formula>0</formula>
    </cfRule>
  </conditionalFormatting>
  <conditionalFormatting sqref="C31:P35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35"/>
  <sheetViews>
    <sheetView showGridLines="0" zoomScale="85" zoomScaleNormal="85" zoomScalePageLayoutView="0" workbookViewId="0" topLeftCell="D1">
      <selection activeCell="S1" sqref="S1"/>
    </sheetView>
  </sheetViews>
  <sheetFormatPr defaultColWidth="9.140625" defaultRowHeight="12.75"/>
  <cols>
    <col min="1" max="1" width="20.7109375" style="557" customWidth="1"/>
    <col min="2" max="4" width="9.7109375" style="557" bestFit="1" customWidth="1"/>
    <col min="5" max="5" width="10.7109375" style="557" bestFit="1" customWidth="1"/>
    <col min="6" max="8" width="9.7109375" style="557" bestFit="1" customWidth="1"/>
    <col min="9" max="9" width="9.421875" style="557" bestFit="1" customWidth="1"/>
    <col min="10" max="11" width="11.140625" style="557" customWidth="1"/>
    <col min="12" max="12" width="11.421875" style="557" customWidth="1"/>
    <col min="13" max="13" width="10.7109375" style="557" bestFit="1" customWidth="1"/>
    <col min="14" max="14" width="10.8515625" style="557" customWidth="1"/>
    <col min="15" max="15" width="11.00390625" style="557" customWidth="1"/>
    <col min="16" max="16" width="11.28125" style="557" customWidth="1"/>
    <col min="17" max="17" width="9.421875" style="557" bestFit="1" customWidth="1"/>
    <col min="18" max="16384" width="9.140625" style="557" customWidth="1"/>
  </cols>
  <sheetData>
    <row r="1" spans="1:17" ht="30" customHeight="1" thickBot="1">
      <c r="A1" s="554" t="s">
        <v>208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6"/>
    </row>
    <row r="2" spans="1:17" s="562" customFormat="1" ht="15.75" customHeight="1" thickBot="1">
      <c r="A2" s="558" t="s">
        <v>209</v>
      </c>
      <c r="B2" s="559" t="s">
        <v>38</v>
      </c>
      <c r="C2" s="560"/>
      <c r="D2" s="560"/>
      <c r="E2" s="560"/>
      <c r="F2" s="560"/>
      <c r="G2" s="560"/>
      <c r="H2" s="560"/>
      <c r="I2" s="561"/>
      <c r="J2" s="559" t="s">
        <v>39</v>
      </c>
      <c r="K2" s="560"/>
      <c r="L2" s="560"/>
      <c r="M2" s="560"/>
      <c r="N2" s="560"/>
      <c r="O2" s="560"/>
      <c r="P2" s="560"/>
      <c r="Q2" s="561"/>
    </row>
    <row r="3" spans="1:17" s="568" customFormat="1" ht="26.25" customHeight="1">
      <c r="A3" s="563"/>
      <c r="B3" s="564" t="s">
        <v>40</v>
      </c>
      <c r="C3" s="565"/>
      <c r="D3" s="565"/>
      <c r="E3" s="566" t="s">
        <v>41</v>
      </c>
      <c r="F3" s="564" t="s">
        <v>42</v>
      </c>
      <c r="G3" s="565"/>
      <c r="H3" s="565"/>
      <c r="I3" s="567" t="s">
        <v>43</v>
      </c>
      <c r="J3" s="564" t="s">
        <v>210</v>
      </c>
      <c r="K3" s="565"/>
      <c r="L3" s="565"/>
      <c r="M3" s="566" t="s">
        <v>41</v>
      </c>
      <c r="N3" s="564" t="s">
        <v>211</v>
      </c>
      <c r="O3" s="565"/>
      <c r="P3" s="565"/>
      <c r="Q3" s="566" t="s">
        <v>43</v>
      </c>
    </row>
    <row r="4" spans="1:17" s="574" customFormat="1" ht="14.25" thickBot="1">
      <c r="A4" s="569"/>
      <c r="B4" s="570" t="s">
        <v>10</v>
      </c>
      <c r="C4" s="571" t="s">
        <v>11</v>
      </c>
      <c r="D4" s="571" t="s">
        <v>12</v>
      </c>
      <c r="E4" s="572"/>
      <c r="F4" s="570" t="s">
        <v>10</v>
      </c>
      <c r="G4" s="571" t="s">
        <v>11</v>
      </c>
      <c r="H4" s="571" t="s">
        <v>12</v>
      </c>
      <c r="I4" s="573"/>
      <c r="J4" s="570" t="s">
        <v>10</v>
      </c>
      <c r="K4" s="571" t="s">
        <v>11</v>
      </c>
      <c r="L4" s="571" t="s">
        <v>12</v>
      </c>
      <c r="M4" s="572"/>
      <c r="N4" s="570" t="s">
        <v>10</v>
      </c>
      <c r="O4" s="571" t="s">
        <v>11</v>
      </c>
      <c r="P4" s="571" t="s">
        <v>12</v>
      </c>
      <c r="Q4" s="572"/>
    </row>
    <row r="5" spans="1:17" s="581" customFormat="1" ht="18" customHeight="1" thickBot="1">
      <c r="A5" s="575" t="s">
        <v>3</v>
      </c>
      <c r="B5" s="576">
        <f>B6+B10+B18+B22+B29+B33</f>
        <v>200323</v>
      </c>
      <c r="C5" s="577">
        <f>C6+C10+C18+C22+C29+C33</f>
        <v>193831</v>
      </c>
      <c r="D5" s="578">
        <f aca="true" t="shared" si="0" ref="D5:D23">C5+B5</f>
        <v>394154</v>
      </c>
      <c r="E5" s="579">
        <f aca="true" t="shared" si="1" ref="E5:E33">D5/$D$5</f>
        <v>1</v>
      </c>
      <c r="F5" s="576">
        <f>F6+F10+F18+F22+F29+F33</f>
        <v>205654</v>
      </c>
      <c r="G5" s="577">
        <f>G6+G10+G18+G22+G29+G33</f>
        <v>192443</v>
      </c>
      <c r="H5" s="578">
        <f aca="true" t="shared" si="2" ref="H5:H19">G5+F5</f>
        <v>398097</v>
      </c>
      <c r="I5" s="580">
        <f>IF(ISERROR(D5/H5-1),"         /0",(D5/H5-1))</f>
        <v>-0.009904621235528044</v>
      </c>
      <c r="J5" s="576">
        <f>J6+J10+J18+J22+J29+J33</f>
        <v>1086286</v>
      </c>
      <c r="K5" s="577">
        <f>K6+K10+K18+K22+K29+K33</f>
        <v>1010490</v>
      </c>
      <c r="L5" s="578">
        <f aca="true" t="shared" si="3" ref="L5:L19">K5+J5</f>
        <v>2096776</v>
      </c>
      <c r="M5" s="579">
        <f aca="true" t="shared" si="4" ref="M5:M33">L5/$L$5</f>
        <v>1</v>
      </c>
      <c r="N5" s="576">
        <f>N6+N10+N18+N22+N29+N33</f>
        <v>1067034</v>
      </c>
      <c r="O5" s="577">
        <f>O6+O10+O18+O22+O29+O33</f>
        <v>978994</v>
      </c>
      <c r="P5" s="578">
        <f aca="true" t="shared" si="5" ref="P5:P19">O5+N5</f>
        <v>2046028</v>
      </c>
      <c r="Q5" s="580">
        <f aca="true" t="shared" si="6" ref="Q5:Q11">IF(ISERROR(L5/P5-1),"         /0",(L5/P5-1))</f>
        <v>0.024803179624130367</v>
      </c>
    </row>
    <row r="6" spans="1:17" s="587" customFormat="1" ht="18.75" customHeight="1">
      <c r="A6" s="582" t="s">
        <v>212</v>
      </c>
      <c r="B6" s="583">
        <f>SUM(B7:B9)</f>
        <v>79553</v>
      </c>
      <c r="C6" s="584">
        <f>SUM(C7:C9)</f>
        <v>78501</v>
      </c>
      <c r="D6" s="584">
        <f t="shared" si="0"/>
        <v>158054</v>
      </c>
      <c r="E6" s="585">
        <f t="shared" si="1"/>
        <v>0.4009955499627049</v>
      </c>
      <c r="F6" s="583">
        <f>SUM(F7:F9)</f>
        <v>71430</v>
      </c>
      <c r="G6" s="584">
        <f>SUM(G7:G9)</f>
        <v>72496</v>
      </c>
      <c r="H6" s="584">
        <f t="shared" si="2"/>
        <v>143926</v>
      </c>
      <c r="I6" s="586">
        <f aca="true" t="shared" si="7" ref="I6:I11">IF(ISERROR(D6/H6-1),"         /0",(D6/H6-1))</f>
        <v>0.09816155524366699</v>
      </c>
      <c r="J6" s="583">
        <f>SUM(J7:J9)</f>
        <v>392514</v>
      </c>
      <c r="K6" s="584">
        <f>SUM(K7:K9)</f>
        <v>379686</v>
      </c>
      <c r="L6" s="584">
        <f t="shared" si="3"/>
        <v>772200</v>
      </c>
      <c r="M6" s="585">
        <f t="shared" si="4"/>
        <v>0.36827968271288875</v>
      </c>
      <c r="N6" s="583">
        <f>SUM(N7:N9)</f>
        <v>365455</v>
      </c>
      <c r="O6" s="584">
        <f>SUM(O7:O9)</f>
        <v>347569</v>
      </c>
      <c r="P6" s="584">
        <f t="shared" si="5"/>
        <v>713024</v>
      </c>
      <c r="Q6" s="586">
        <f t="shared" si="6"/>
        <v>0.08299299883313882</v>
      </c>
    </row>
    <row r="7" spans="1:17" ht="18.75" customHeight="1">
      <c r="A7" s="588" t="s">
        <v>213</v>
      </c>
      <c r="B7" s="589">
        <v>76257</v>
      </c>
      <c r="C7" s="590">
        <v>76408</v>
      </c>
      <c r="D7" s="590">
        <f t="shared" si="0"/>
        <v>152665</v>
      </c>
      <c r="E7" s="591">
        <f t="shared" si="1"/>
        <v>0.3873232289917139</v>
      </c>
      <c r="F7" s="589">
        <v>68050</v>
      </c>
      <c r="G7" s="590">
        <v>70468</v>
      </c>
      <c r="H7" s="590">
        <f t="shared" si="2"/>
        <v>138518</v>
      </c>
      <c r="I7" s="592">
        <f t="shared" si="7"/>
        <v>0.10213113097214799</v>
      </c>
      <c r="J7" s="589">
        <v>375806</v>
      </c>
      <c r="K7" s="590">
        <v>369071</v>
      </c>
      <c r="L7" s="590">
        <f t="shared" si="3"/>
        <v>744877</v>
      </c>
      <c r="M7" s="591">
        <f t="shared" si="4"/>
        <v>0.35524872470879104</v>
      </c>
      <c r="N7" s="590">
        <v>347420</v>
      </c>
      <c r="O7" s="590">
        <v>337661</v>
      </c>
      <c r="P7" s="590">
        <f t="shared" si="5"/>
        <v>685081</v>
      </c>
      <c r="Q7" s="592">
        <f t="shared" si="6"/>
        <v>0.08728310958850116</v>
      </c>
    </row>
    <row r="8" spans="1:17" ht="18.75" customHeight="1">
      <c r="A8" s="588" t="s">
        <v>214</v>
      </c>
      <c r="B8" s="589">
        <v>2924</v>
      </c>
      <c r="C8" s="590">
        <v>1735</v>
      </c>
      <c r="D8" s="590">
        <f t="shared" si="0"/>
        <v>4659</v>
      </c>
      <c r="E8" s="591">
        <f t="shared" si="1"/>
        <v>0.01182025299755933</v>
      </c>
      <c r="F8" s="589">
        <v>2986</v>
      </c>
      <c r="G8" s="590">
        <v>1808</v>
      </c>
      <c r="H8" s="590">
        <f>G8+F8</f>
        <v>4794</v>
      </c>
      <c r="I8" s="592">
        <f t="shared" si="7"/>
        <v>-0.02816020025031285</v>
      </c>
      <c r="J8" s="589">
        <v>14681</v>
      </c>
      <c r="K8" s="590">
        <v>9075</v>
      </c>
      <c r="L8" s="590">
        <f>K8+J8</f>
        <v>23756</v>
      </c>
      <c r="M8" s="591">
        <f t="shared" si="4"/>
        <v>0.011329774854347817</v>
      </c>
      <c r="N8" s="590">
        <v>15661</v>
      </c>
      <c r="O8" s="590">
        <v>8794</v>
      </c>
      <c r="P8" s="590">
        <f>O8+N8</f>
        <v>24455</v>
      </c>
      <c r="Q8" s="592">
        <f t="shared" si="6"/>
        <v>-0.02858311183806994</v>
      </c>
    </row>
    <row r="9" spans="1:17" ht="18.75" customHeight="1" thickBot="1">
      <c r="A9" s="593" t="s">
        <v>215</v>
      </c>
      <c r="B9" s="594">
        <v>372</v>
      </c>
      <c r="C9" s="595">
        <v>358</v>
      </c>
      <c r="D9" s="595">
        <f t="shared" si="0"/>
        <v>730</v>
      </c>
      <c r="E9" s="596">
        <f t="shared" si="1"/>
        <v>0.0018520679734317044</v>
      </c>
      <c r="F9" s="594">
        <v>394</v>
      </c>
      <c r="G9" s="595">
        <v>220</v>
      </c>
      <c r="H9" s="595">
        <f t="shared" si="2"/>
        <v>614</v>
      </c>
      <c r="I9" s="597">
        <f t="shared" si="7"/>
        <v>0.18892508143322484</v>
      </c>
      <c r="J9" s="594">
        <v>2027</v>
      </c>
      <c r="K9" s="595">
        <v>1540</v>
      </c>
      <c r="L9" s="595">
        <f t="shared" si="3"/>
        <v>3567</v>
      </c>
      <c r="M9" s="596">
        <f t="shared" si="4"/>
        <v>0.0017011831497499017</v>
      </c>
      <c r="N9" s="595">
        <v>2374</v>
      </c>
      <c r="O9" s="595">
        <v>1114</v>
      </c>
      <c r="P9" s="595">
        <f t="shared" si="5"/>
        <v>3488</v>
      </c>
      <c r="Q9" s="597">
        <f t="shared" si="6"/>
        <v>0.022649082568807266</v>
      </c>
    </row>
    <row r="10" spans="1:17" s="587" customFormat="1" ht="18.75" customHeight="1">
      <c r="A10" s="582" t="s">
        <v>173</v>
      </c>
      <c r="B10" s="583">
        <f>SUM(B11:B17)</f>
        <v>52406</v>
      </c>
      <c r="C10" s="584">
        <f>SUM(C11:C17)</f>
        <v>52585</v>
      </c>
      <c r="D10" s="584">
        <f t="shared" si="0"/>
        <v>104991</v>
      </c>
      <c r="E10" s="585">
        <f t="shared" si="1"/>
        <v>0.2663705049295453</v>
      </c>
      <c r="F10" s="583">
        <f>SUM(F11:F17)</f>
        <v>52765</v>
      </c>
      <c r="G10" s="584">
        <f>SUM(G11:G17)</f>
        <v>54240</v>
      </c>
      <c r="H10" s="584">
        <f t="shared" si="2"/>
        <v>107005</v>
      </c>
      <c r="I10" s="586">
        <f t="shared" si="7"/>
        <v>-0.018821550394841347</v>
      </c>
      <c r="J10" s="583">
        <f>SUM(J11:J17)</f>
        <v>282111</v>
      </c>
      <c r="K10" s="584">
        <f>SUM(K11:K17)</f>
        <v>274548</v>
      </c>
      <c r="L10" s="584">
        <f t="shared" si="3"/>
        <v>556659</v>
      </c>
      <c r="M10" s="585">
        <f t="shared" si="4"/>
        <v>0.2654832943528541</v>
      </c>
      <c r="N10" s="583">
        <f>SUM(N11:N17)</f>
        <v>290936</v>
      </c>
      <c r="O10" s="584">
        <f>SUM(O11:O17)</f>
        <v>289832</v>
      </c>
      <c r="P10" s="584">
        <f t="shared" si="5"/>
        <v>580768</v>
      </c>
      <c r="Q10" s="586">
        <f t="shared" si="6"/>
        <v>-0.04151227340349328</v>
      </c>
    </row>
    <row r="11" spans="1:17" ht="18.75" customHeight="1">
      <c r="A11" s="598" t="s">
        <v>216</v>
      </c>
      <c r="B11" s="599">
        <v>15002</v>
      </c>
      <c r="C11" s="600">
        <v>14616</v>
      </c>
      <c r="D11" s="600">
        <f t="shared" si="0"/>
        <v>29618</v>
      </c>
      <c r="E11" s="601">
        <f t="shared" si="1"/>
        <v>0.075143218133014</v>
      </c>
      <c r="F11" s="599">
        <v>14906</v>
      </c>
      <c r="G11" s="600">
        <v>14817</v>
      </c>
      <c r="H11" s="600">
        <f t="shared" si="2"/>
        <v>29723</v>
      </c>
      <c r="I11" s="602">
        <f t="shared" si="7"/>
        <v>-0.0035326178380379325</v>
      </c>
      <c r="J11" s="599">
        <v>87469</v>
      </c>
      <c r="K11" s="600">
        <v>79468</v>
      </c>
      <c r="L11" s="600">
        <f t="shared" si="3"/>
        <v>166937</v>
      </c>
      <c r="M11" s="601">
        <f t="shared" si="4"/>
        <v>0.07961603910002785</v>
      </c>
      <c r="N11" s="600">
        <v>86441</v>
      </c>
      <c r="O11" s="600">
        <v>81156</v>
      </c>
      <c r="P11" s="600">
        <f t="shared" si="5"/>
        <v>167597</v>
      </c>
      <c r="Q11" s="602">
        <f t="shared" si="6"/>
        <v>-0.003938017983615483</v>
      </c>
    </row>
    <row r="12" spans="1:17" ht="18.75" customHeight="1">
      <c r="A12" s="598" t="s">
        <v>217</v>
      </c>
      <c r="B12" s="599">
        <v>14420</v>
      </c>
      <c r="C12" s="600">
        <v>14933</v>
      </c>
      <c r="D12" s="600">
        <f aca="true" t="shared" si="8" ref="D12:D17">C12+B12</f>
        <v>29353</v>
      </c>
      <c r="E12" s="601">
        <f t="shared" si="1"/>
        <v>0.07447089208786413</v>
      </c>
      <c r="F12" s="599">
        <v>10918</v>
      </c>
      <c r="G12" s="600">
        <v>11173</v>
      </c>
      <c r="H12" s="600">
        <f aca="true" t="shared" si="9" ref="H12:H17">G12+F12</f>
        <v>22091</v>
      </c>
      <c r="I12" s="602">
        <f aca="true" t="shared" si="10" ref="I12:I17">IF(ISERROR(D12/H12-1),"         /0",(D12/H12-1))</f>
        <v>0.3287311574849485</v>
      </c>
      <c r="J12" s="599">
        <v>65612</v>
      </c>
      <c r="K12" s="600">
        <v>67977</v>
      </c>
      <c r="L12" s="600">
        <f aca="true" t="shared" si="11" ref="L12:L17">K12+J12</f>
        <v>133589</v>
      </c>
      <c r="M12" s="601">
        <f t="shared" si="4"/>
        <v>0.06371162203306409</v>
      </c>
      <c r="N12" s="600">
        <v>62358</v>
      </c>
      <c r="O12" s="600">
        <v>63223</v>
      </c>
      <c r="P12" s="600">
        <f aca="true" t="shared" si="12" ref="P12:P17">O12+N12</f>
        <v>125581</v>
      </c>
      <c r="Q12" s="602">
        <f aca="true" t="shared" si="13" ref="Q12:Q17">IF(ISERROR(L12/P12-1),"         /0",(L12/P12-1))</f>
        <v>0.06376760815728488</v>
      </c>
    </row>
    <row r="13" spans="1:17" ht="18.75" customHeight="1">
      <c r="A13" s="598" t="s">
        <v>218</v>
      </c>
      <c r="B13" s="599">
        <v>9163</v>
      </c>
      <c r="C13" s="600">
        <v>8842</v>
      </c>
      <c r="D13" s="600">
        <f>C13+B13</f>
        <v>18005</v>
      </c>
      <c r="E13" s="601">
        <f t="shared" si="1"/>
        <v>0.045680114878955944</v>
      </c>
      <c r="F13" s="599">
        <v>11220</v>
      </c>
      <c r="G13" s="600">
        <v>11221</v>
      </c>
      <c r="H13" s="600">
        <f>G13+F13</f>
        <v>22441</v>
      </c>
      <c r="I13" s="602">
        <f>IF(ISERROR(D13/H13-1),"         /0",(D13/H13-1))</f>
        <v>-0.19767390045006905</v>
      </c>
      <c r="J13" s="599">
        <v>52070</v>
      </c>
      <c r="K13" s="600">
        <v>50162</v>
      </c>
      <c r="L13" s="600">
        <f>K13+J13</f>
        <v>102232</v>
      </c>
      <c r="M13" s="601">
        <f t="shared" si="4"/>
        <v>0.04875675799417773</v>
      </c>
      <c r="N13" s="600">
        <v>58363</v>
      </c>
      <c r="O13" s="600">
        <v>58084</v>
      </c>
      <c r="P13" s="600">
        <f>O13+N13</f>
        <v>116447</v>
      </c>
      <c r="Q13" s="602">
        <f>IF(ISERROR(L13/P13-1),"         /0",(L13/P13-1))</f>
        <v>-0.12207270260290093</v>
      </c>
    </row>
    <row r="14" spans="1:17" ht="18.75" customHeight="1">
      <c r="A14" s="598" t="s">
        <v>219</v>
      </c>
      <c r="B14" s="599">
        <v>4688</v>
      </c>
      <c r="C14" s="600">
        <v>4937</v>
      </c>
      <c r="D14" s="600">
        <f t="shared" si="8"/>
        <v>9625</v>
      </c>
      <c r="E14" s="601">
        <f t="shared" si="1"/>
        <v>0.024419389375726238</v>
      </c>
      <c r="F14" s="599">
        <v>5643</v>
      </c>
      <c r="G14" s="600">
        <v>5958</v>
      </c>
      <c r="H14" s="600">
        <f t="shared" si="9"/>
        <v>11601</v>
      </c>
      <c r="I14" s="602">
        <f t="shared" si="10"/>
        <v>-0.17033014395310753</v>
      </c>
      <c r="J14" s="599">
        <v>25475</v>
      </c>
      <c r="K14" s="600">
        <v>26021</v>
      </c>
      <c r="L14" s="600">
        <f t="shared" si="11"/>
        <v>51496</v>
      </c>
      <c r="M14" s="601">
        <f t="shared" si="4"/>
        <v>0.02455960961018249</v>
      </c>
      <c r="N14" s="600">
        <v>30191</v>
      </c>
      <c r="O14" s="600">
        <v>30894</v>
      </c>
      <c r="P14" s="600">
        <f t="shared" si="12"/>
        <v>61085</v>
      </c>
      <c r="Q14" s="602">
        <f t="shared" si="13"/>
        <v>-0.15697798150118691</v>
      </c>
    </row>
    <row r="15" spans="1:17" ht="18.75" customHeight="1">
      <c r="A15" s="598" t="s">
        <v>220</v>
      </c>
      <c r="B15" s="599">
        <v>4183</v>
      </c>
      <c r="C15" s="600">
        <v>4292</v>
      </c>
      <c r="D15" s="600">
        <f t="shared" si="8"/>
        <v>8475</v>
      </c>
      <c r="E15" s="601">
        <f t="shared" si="1"/>
        <v>0.02150174804771739</v>
      </c>
      <c r="F15" s="599">
        <v>5600</v>
      </c>
      <c r="G15" s="600">
        <v>6076</v>
      </c>
      <c r="H15" s="600">
        <f t="shared" si="9"/>
        <v>11676</v>
      </c>
      <c r="I15" s="602">
        <f t="shared" si="10"/>
        <v>-0.27415210688591984</v>
      </c>
      <c r="J15" s="599">
        <v>23590</v>
      </c>
      <c r="K15" s="600">
        <v>23961</v>
      </c>
      <c r="L15" s="600">
        <f t="shared" si="11"/>
        <v>47551</v>
      </c>
      <c r="M15" s="601">
        <f t="shared" si="4"/>
        <v>0.022678149692671033</v>
      </c>
      <c r="N15" s="600">
        <v>25936</v>
      </c>
      <c r="O15" s="600">
        <v>28330</v>
      </c>
      <c r="P15" s="600">
        <f t="shared" si="12"/>
        <v>54266</v>
      </c>
      <c r="Q15" s="602">
        <f t="shared" si="13"/>
        <v>-0.12374230641654071</v>
      </c>
    </row>
    <row r="16" spans="1:17" ht="18.75" customHeight="1">
      <c r="A16" s="598" t="s">
        <v>221</v>
      </c>
      <c r="B16" s="599">
        <v>3863</v>
      </c>
      <c r="C16" s="600">
        <v>3796</v>
      </c>
      <c r="D16" s="600">
        <f t="shared" si="8"/>
        <v>7659</v>
      </c>
      <c r="E16" s="601">
        <f t="shared" si="1"/>
        <v>0.019431491244538936</v>
      </c>
      <c r="F16" s="599">
        <v>3558</v>
      </c>
      <c r="G16" s="600">
        <v>3994</v>
      </c>
      <c r="H16" s="600">
        <f t="shared" si="9"/>
        <v>7552</v>
      </c>
      <c r="I16" s="602">
        <f t="shared" si="10"/>
        <v>0.014168432203389925</v>
      </c>
      <c r="J16" s="599">
        <v>21499</v>
      </c>
      <c r="K16" s="600">
        <v>20907</v>
      </c>
      <c r="L16" s="600">
        <f t="shared" si="11"/>
        <v>42406</v>
      </c>
      <c r="M16" s="601">
        <f t="shared" si="4"/>
        <v>0.02022438257591655</v>
      </c>
      <c r="N16" s="600">
        <v>23186</v>
      </c>
      <c r="O16" s="600">
        <v>23852</v>
      </c>
      <c r="P16" s="600">
        <f t="shared" si="12"/>
        <v>47038</v>
      </c>
      <c r="Q16" s="602">
        <f t="shared" si="13"/>
        <v>-0.09847357455674133</v>
      </c>
    </row>
    <row r="17" spans="1:17" ht="18.75" customHeight="1">
      <c r="A17" s="598" t="s">
        <v>222</v>
      </c>
      <c r="B17" s="599">
        <v>1087</v>
      </c>
      <c r="C17" s="600">
        <v>1169</v>
      </c>
      <c r="D17" s="600">
        <f t="shared" si="8"/>
        <v>2256</v>
      </c>
      <c r="E17" s="601">
        <f t="shared" si="1"/>
        <v>0.005723651161728664</v>
      </c>
      <c r="F17" s="599">
        <v>920</v>
      </c>
      <c r="G17" s="600">
        <v>1001</v>
      </c>
      <c r="H17" s="600">
        <f t="shared" si="9"/>
        <v>1921</v>
      </c>
      <c r="I17" s="602">
        <f t="shared" si="10"/>
        <v>0.17438833940655907</v>
      </c>
      <c r="J17" s="599">
        <v>6396</v>
      </c>
      <c r="K17" s="600">
        <v>6052</v>
      </c>
      <c r="L17" s="600">
        <f t="shared" si="11"/>
        <v>12448</v>
      </c>
      <c r="M17" s="601">
        <f t="shared" si="4"/>
        <v>0.005936733346814348</v>
      </c>
      <c r="N17" s="600">
        <v>4461</v>
      </c>
      <c r="O17" s="600">
        <v>4293</v>
      </c>
      <c r="P17" s="600">
        <f t="shared" si="12"/>
        <v>8754</v>
      </c>
      <c r="Q17" s="602">
        <f t="shared" si="13"/>
        <v>0.42197852410326697</v>
      </c>
    </row>
    <row r="18" spans="1:17" s="587" customFormat="1" ht="18.75" customHeight="1">
      <c r="A18" s="603" t="s">
        <v>185</v>
      </c>
      <c r="B18" s="604">
        <f>SUM(B19:B21)</f>
        <v>30371</v>
      </c>
      <c r="C18" s="605">
        <f>SUM(C19:C21)</f>
        <v>25261</v>
      </c>
      <c r="D18" s="605">
        <f t="shared" si="0"/>
        <v>55632</v>
      </c>
      <c r="E18" s="606">
        <f t="shared" si="1"/>
        <v>0.14114280205198984</v>
      </c>
      <c r="F18" s="604">
        <f>SUM(F19:F21)</f>
        <v>32518</v>
      </c>
      <c r="G18" s="605">
        <f>SUM(G19:G21)</f>
        <v>22594</v>
      </c>
      <c r="H18" s="605">
        <f t="shared" si="2"/>
        <v>55112</v>
      </c>
      <c r="I18" s="607">
        <f aca="true" t="shared" si="14" ref="I18:I33">IF(ISERROR(D18/H18-1),"         /0",(D18/H18-1))</f>
        <v>0.009435331688198545</v>
      </c>
      <c r="J18" s="604">
        <f>SUM(J19:J21)</f>
        <v>168536</v>
      </c>
      <c r="K18" s="605">
        <f>SUM(K19:K21)</f>
        <v>135191</v>
      </c>
      <c r="L18" s="605">
        <f t="shared" si="3"/>
        <v>303727</v>
      </c>
      <c r="M18" s="606">
        <f t="shared" si="4"/>
        <v>0.14485429058707272</v>
      </c>
      <c r="N18" s="604">
        <f>SUM(N19:N21)</f>
        <v>169573</v>
      </c>
      <c r="O18" s="605">
        <f>SUM(O19:O21)</f>
        <v>119474</v>
      </c>
      <c r="P18" s="605">
        <f t="shared" si="5"/>
        <v>289047</v>
      </c>
      <c r="Q18" s="608">
        <f aca="true" t="shared" si="15" ref="Q18:Q23">IF(ISERROR(L18/P18-1),"         /0",(L18/P18-1))</f>
        <v>0.050787588177701126</v>
      </c>
    </row>
    <row r="19" spans="1:17" ht="18.75" customHeight="1">
      <c r="A19" s="598" t="s">
        <v>223</v>
      </c>
      <c r="B19" s="599">
        <v>22204</v>
      </c>
      <c r="C19" s="600">
        <v>19537</v>
      </c>
      <c r="D19" s="600">
        <f t="shared" si="0"/>
        <v>41741</v>
      </c>
      <c r="E19" s="601">
        <f t="shared" si="1"/>
        <v>0.10590023188905859</v>
      </c>
      <c r="F19" s="599">
        <v>23785</v>
      </c>
      <c r="G19" s="600">
        <v>16288</v>
      </c>
      <c r="H19" s="600">
        <f t="shared" si="2"/>
        <v>40073</v>
      </c>
      <c r="I19" s="602">
        <f t="shared" si="14"/>
        <v>0.04162403613405541</v>
      </c>
      <c r="J19" s="599">
        <v>124325</v>
      </c>
      <c r="K19" s="600">
        <v>105773</v>
      </c>
      <c r="L19" s="600">
        <f t="shared" si="3"/>
        <v>230098</v>
      </c>
      <c r="M19" s="601">
        <f t="shared" si="4"/>
        <v>0.10973895160951862</v>
      </c>
      <c r="N19" s="599">
        <v>122962</v>
      </c>
      <c r="O19" s="600">
        <v>87270</v>
      </c>
      <c r="P19" s="590">
        <f t="shared" si="5"/>
        <v>210232</v>
      </c>
      <c r="Q19" s="602">
        <f t="shared" si="15"/>
        <v>0.09449560485558806</v>
      </c>
    </row>
    <row r="20" spans="1:17" ht="18.75" customHeight="1">
      <c r="A20" s="598" t="s">
        <v>224</v>
      </c>
      <c r="B20" s="599">
        <v>7280</v>
      </c>
      <c r="C20" s="600">
        <v>5724</v>
      </c>
      <c r="D20" s="600">
        <f>C20+B20</f>
        <v>13004</v>
      </c>
      <c r="E20" s="601">
        <f t="shared" si="1"/>
        <v>0.03299218072124094</v>
      </c>
      <c r="F20" s="599">
        <v>7673</v>
      </c>
      <c r="G20" s="600">
        <v>6306</v>
      </c>
      <c r="H20" s="600">
        <f>G20+F20</f>
        <v>13979</v>
      </c>
      <c r="I20" s="602">
        <f>IF(ISERROR(D20/H20-1),"         /0",(D20/H20-1))</f>
        <v>-0.06974747836039774</v>
      </c>
      <c r="J20" s="599">
        <v>36593</v>
      </c>
      <c r="K20" s="600">
        <v>29418</v>
      </c>
      <c r="L20" s="600">
        <f>K20+J20</f>
        <v>66011</v>
      </c>
      <c r="M20" s="601">
        <f t="shared" si="4"/>
        <v>0.031482142107692956</v>
      </c>
      <c r="N20" s="599">
        <v>38608</v>
      </c>
      <c r="O20" s="600">
        <v>32204</v>
      </c>
      <c r="P20" s="590">
        <f>O20+N20</f>
        <v>70812</v>
      </c>
      <c r="Q20" s="602">
        <f>IF(ISERROR(L20/P20-1),"         /0",(L20/P20-1))</f>
        <v>-0.06779924306614693</v>
      </c>
    </row>
    <row r="21" spans="1:17" ht="18.75" customHeight="1" thickBot="1">
      <c r="A21" s="598" t="s">
        <v>222</v>
      </c>
      <c r="B21" s="599">
        <v>887</v>
      </c>
      <c r="C21" s="600">
        <v>0</v>
      </c>
      <c r="D21" s="600">
        <f>C21+B21</f>
        <v>887</v>
      </c>
      <c r="E21" s="601">
        <f t="shared" si="1"/>
        <v>0.002250389441690304</v>
      </c>
      <c r="F21" s="599">
        <v>1060</v>
      </c>
      <c r="G21" s="600">
        <v>0</v>
      </c>
      <c r="H21" s="600">
        <f>G21+F21</f>
        <v>1060</v>
      </c>
      <c r="I21" s="602">
        <f>IF(ISERROR(D21/H21-1),"         /0",(D21/H21-1))</f>
        <v>-0.16320754716981134</v>
      </c>
      <c r="J21" s="599">
        <v>7618</v>
      </c>
      <c r="K21" s="600">
        <v>0</v>
      </c>
      <c r="L21" s="600">
        <f>K21+J21</f>
        <v>7618</v>
      </c>
      <c r="M21" s="601">
        <f t="shared" si="4"/>
        <v>0.0036331968698611584</v>
      </c>
      <c r="N21" s="599">
        <v>8003</v>
      </c>
      <c r="O21" s="600">
        <v>0</v>
      </c>
      <c r="P21" s="590">
        <f>O21+N21</f>
        <v>8003</v>
      </c>
      <c r="Q21" s="602">
        <f>IF(ISERROR(L21/P21-1),"         /0",(L21/P21-1))</f>
        <v>-0.04810695989004121</v>
      </c>
    </row>
    <row r="22" spans="1:17" s="587" customFormat="1" ht="18.75" customHeight="1">
      <c r="A22" s="582" t="s">
        <v>225</v>
      </c>
      <c r="B22" s="583">
        <f>SUM(B23:B28)</f>
        <v>33258</v>
      </c>
      <c r="C22" s="584">
        <f>SUM(C23:C28)</f>
        <v>33032</v>
      </c>
      <c r="D22" s="584">
        <f t="shared" si="0"/>
        <v>66290</v>
      </c>
      <c r="E22" s="585">
        <f t="shared" si="1"/>
        <v>0.1681829944640927</v>
      </c>
      <c r="F22" s="583">
        <f>SUM(F23:F28)</f>
        <v>43164</v>
      </c>
      <c r="G22" s="584">
        <f>SUM(G23:G28)</f>
        <v>38610</v>
      </c>
      <c r="H22" s="584">
        <f aca="true" t="shared" si="16" ref="H22:H33">G22+F22</f>
        <v>81774</v>
      </c>
      <c r="I22" s="586">
        <f t="shared" si="14"/>
        <v>-0.1893511385036809</v>
      </c>
      <c r="J22" s="583">
        <f>SUM(J23:J28)</f>
        <v>214894</v>
      </c>
      <c r="K22" s="584">
        <f>SUM(K23:K28)</f>
        <v>197333</v>
      </c>
      <c r="L22" s="584">
        <f aca="true" t="shared" si="17" ref="L22:L33">K22+J22</f>
        <v>412227</v>
      </c>
      <c r="M22" s="585">
        <f t="shared" si="4"/>
        <v>0.1966003998519632</v>
      </c>
      <c r="N22" s="583">
        <f>SUM(N23:N28)</f>
        <v>212409</v>
      </c>
      <c r="O22" s="584">
        <f>SUM(O23:O28)</f>
        <v>199247</v>
      </c>
      <c r="P22" s="584">
        <f aca="true" t="shared" si="18" ref="P22:P33">O22+N22</f>
        <v>411656</v>
      </c>
      <c r="Q22" s="586">
        <f t="shared" si="15"/>
        <v>0.0013870804749596122</v>
      </c>
    </row>
    <row r="23" spans="1:17" s="609" customFormat="1" ht="18.75" customHeight="1">
      <c r="A23" s="588" t="s">
        <v>226</v>
      </c>
      <c r="B23" s="589">
        <v>23812</v>
      </c>
      <c r="C23" s="590">
        <v>24388</v>
      </c>
      <c r="D23" s="590">
        <f t="shared" si="0"/>
        <v>48200</v>
      </c>
      <c r="E23" s="591">
        <f t="shared" si="1"/>
        <v>0.12228722783480568</v>
      </c>
      <c r="F23" s="589">
        <v>28839</v>
      </c>
      <c r="G23" s="590">
        <v>24681</v>
      </c>
      <c r="H23" s="590">
        <f t="shared" si="16"/>
        <v>53520</v>
      </c>
      <c r="I23" s="592">
        <f t="shared" si="14"/>
        <v>-0.09940209267563527</v>
      </c>
      <c r="J23" s="589">
        <v>146019</v>
      </c>
      <c r="K23" s="590">
        <v>136493</v>
      </c>
      <c r="L23" s="590">
        <f t="shared" si="17"/>
        <v>282512</v>
      </c>
      <c r="M23" s="591">
        <f t="shared" si="4"/>
        <v>0.134736376227122</v>
      </c>
      <c r="N23" s="590">
        <v>133410</v>
      </c>
      <c r="O23" s="590">
        <v>129906</v>
      </c>
      <c r="P23" s="590">
        <f t="shared" si="18"/>
        <v>263316</v>
      </c>
      <c r="Q23" s="592">
        <f t="shared" si="15"/>
        <v>0.07290100107855202</v>
      </c>
    </row>
    <row r="24" spans="1:17" s="609" customFormat="1" ht="18.75" customHeight="1">
      <c r="A24" s="588" t="s">
        <v>227</v>
      </c>
      <c r="B24" s="589">
        <v>3852</v>
      </c>
      <c r="C24" s="590">
        <v>3582</v>
      </c>
      <c r="D24" s="590">
        <f>C24+B24</f>
        <v>7434</v>
      </c>
      <c r="E24" s="591">
        <f t="shared" si="1"/>
        <v>0.018860648376015466</v>
      </c>
      <c r="F24" s="589">
        <v>8536</v>
      </c>
      <c r="G24" s="590">
        <v>8291</v>
      </c>
      <c r="H24" s="590">
        <f>G24+F24</f>
        <v>16827</v>
      </c>
      <c r="I24" s="592">
        <f>IF(ISERROR(D24/H24-1),"         /0",(D24/H24-1))</f>
        <v>-0.5582100196113389</v>
      </c>
      <c r="J24" s="589">
        <v>36691</v>
      </c>
      <c r="K24" s="590">
        <v>33094</v>
      </c>
      <c r="L24" s="590">
        <f>K24+J24</f>
        <v>69785</v>
      </c>
      <c r="M24" s="591">
        <f t="shared" si="4"/>
        <v>0.03328204824931228</v>
      </c>
      <c r="N24" s="590">
        <v>44948</v>
      </c>
      <c r="O24" s="590">
        <v>40920</v>
      </c>
      <c r="P24" s="590">
        <f>O24+N24</f>
        <v>85868</v>
      </c>
      <c r="Q24" s="592">
        <f>IF(ISERROR(L24/P24-1),"         /0",(L24/P24-1))</f>
        <v>-0.18729911026226298</v>
      </c>
    </row>
    <row r="25" spans="1:17" s="609" customFormat="1" ht="18.75" customHeight="1">
      <c r="A25" s="588" t="s">
        <v>228</v>
      </c>
      <c r="B25" s="589">
        <v>2399</v>
      </c>
      <c r="C25" s="590">
        <v>2059</v>
      </c>
      <c r="D25" s="590">
        <f>C25+B25</f>
        <v>4458</v>
      </c>
      <c r="E25" s="591">
        <f>D25/$D$5</f>
        <v>0.011310300035011695</v>
      </c>
      <c r="F25" s="589">
        <v>2735</v>
      </c>
      <c r="G25" s="590">
        <v>2730</v>
      </c>
      <c r="H25" s="590">
        <f>G25+F25</f>
        <v>5465</v>
      </c>
      <c r="I25" s="592">
        <f>IF(ISERROR(D25/H25-1),"         /0",(D25/H25-1))</f>
        <v>-0.184263494967978</v>
      </c>
      <c r="J25" s="589">
        <v>14498</v>
      </c>
      <c r="K25" s="590">
        <v>11830</v>
      </c>
      <c r="L25" s="590">
        <f>K25+J25</f>
        <v>26328</v>
      </c>
      <c r="M25" s="591">
        <f>L25/$L$5</f>
        <v>0.012556419951392042</v>
      </c>
      <c r="N25" s="590">
        <v>17885</v>
      </c>
      <c r="O25" s="590">
        <v>13890</v>
      </c>
      <c r="P25" s="590">
        <f>O25+N25</f>
        <v>31775</v>
      </c>
      <c r="Q25" s="592">
        <f>IF(ISERROR(L25/P25-1),"         /0",(L25/P25-1))</f>
        <v>-0.17142407553107786</v>
      </c>
    </row>
    <row r="26" spans="1:17" s="609" customFormat="1" ht="18.75" customHeight="1">
      <c r="A26" s="588" t="s">
        <v>229</v>
      </c>
      <c r="B26" s="589">
        <v>1457</v>
      </c>
      <c r="C26" s="590">
        <v>1354</v>
      </c>
      <c r="D26" s="590">
        <f>C26+B26</f>
        <v>2811</v>
      </c>
      <c r="E26" s="591">
        <f t="shared" si="1"/>
        <v>0.007131730237419892</v>
      </c>
      <c r="F26" s="589">
        <v>1083</v>
      </c>
      <c r="G26" s="590">
        <v>947</v>
      </c>
      <c r="H26" s="590">
        <f>G26+F26</f>
        <v>2030</v>
      </c>
      <c r="I26" s="592">
        <f>IF(ISERROR(D26/H26-1),"         /0",(D26/H26-1))</f>
        <v>0.38472906403940876</v>
      </c>
      <c r="J26" s="589">
        <v>8248</v>
      </c>
      <c r="K26" s="590">
        <v>7457</v>
      </c>
      <c r="L26" s="590">
        <f>K26+J26</f>
        <v>15705</v>
      </c>
      <c r="M26" s="591">
        <f t="shared" si="4"/>
        <v>0.007490070470093133</v>
      </c>
      <c r="N26" s="590">
        <v>6253</v>
      </c>
      <c r="O26" s="590">
        <v>5292</v>
      </c>
      <c r="P26" s="590">
        <f>O26+N26</f>
        <v>11545</v>
      </c>
      <c r="Q26" s="592">
        <f aca="true" t="shared" si="19" ref="Q26:Q33">IF(ISERROR(L26/P26-1),"         /0",(L26/P26-1))</f>
        <v>0.3603291468168037</v>
      </c>
    </row>
    <row r="27" spans="1:17" s="609" customFormat="1" ht="18.75" customHeight="1">
      <c r="A27" s="588" t="s">
        <v>230</v>
      </c>
      <c r="B27" s="589">
        <v>676</v>
      </c>
      <c r="C27" s="590">
        <v>666</v>
      </c>
      <c r="D27" s="590">
        <f>C27+B27</f>
        <v>1342</v>
      </c>
      <c r="E27" s="591">
        <f t="shared" si="1"/>
        <v>0.0034047605758155443</v>
      </c>
      <c r="F27" s="589">
        <v>734</v>
      </c>
      <c r="G27" s="590">
        <v>850</v>
      </c>
      <c r="H27" s="590">
        <f>G27+F27</f>
        <v>1584</v>
      </c>
      <c r="I27" s="592">
        <f>IF(ISERROR(D27/H27-1),"         /0",(D27/H27-1))</f>
        <v>-0.1527777777777778</v>
      </c>
      <c r="J27" s="589">
        <v>4003</v>
      </c>
      <c r="K27" s="590">
        <v>3810</v>
      </c>
      <c r="L27" s="590">
        <f>K27+J27</f>
        <v>7813</v>
      </c>
      <c r="M27" s="591">
        <f t="shared" si="4"/>
        <v>0.0037261967897381505</v>
      </c>
      <c r="N27" s="590">
        <v>3853</v>
      </c>
      <c r="O27" s="590">
        <v>4442</v>
      </c>
      <c r="P27" s="590">
        <f>O27+N27</f>
        <v>8295</v>
      </c>
      <c r="Q27" s="592">
        <f>IF(ISERROR(L27/P27-1),"         /0",(L27/P27-1))</f>
        <v>-0.05810729355033151</v>
      </c>
    </row>
    <row r="28" spans="1:17" s="609" customFormat="1" ht="18.75" customHeight="1" thickBot="1">
      <c r="A28" s="588" t="s">
        <v>222</v>
      </c>
      <c r="B28" s="589">
        <v>1062</v>
      </c>
      <c r="C28" s="590">
        <v>983</v>
      </c>
      <c r="D28" s="590">
        <f aca="true" t="shared" si="20" ref="D28:D33">C28+B28</f>
        <v>2045</v>
      </c>
      <c r="E28" s="591">
        <f t="shared" si="1"/>
        <v>0.005188327405024432</v>
      </c>
      <c r="F28" s="589">
        <v>1237</v>
      </c>
      <c r="G28" s="590">
        <v>1111</v>
      </c>
      <c r="H28" s="590">
        <f t="shared" si="16"/>
        <v>2348</v>
      </c>
      <c r="I28" s="592">
        <f t="shared" si="14"/>
        <v>-0.129045996592845</v>
      </c>
      <c r="J28" s="589">
        <v>5435</v>
      </c>
      <c r="K28" s="590">
        <v>4649</v>
      </c>
      <c r="L28" s="590">
        <f t="shared" si="17"/>
        <v>10084</v>
      </c>
      <c r="M28" s="591">
        <f t="shared" si="4"/>
        <v>0.004809288164305581</v>
      </c>
      <c r="N28" s="590">
        <v>6060</v>
      </c>
      <c r="O28" s="590">
        <v>4797</v>
      </c>
      <c r="P28" s="590">
        <f t="shared" si="18"/>
        <v>10857</v>
      </c>
      <c r="Q28" s="592">
        <f t="shared" si="19"/>
        <v>-0.07119830524085846</v>
      </c>
    </row>
    <row r="29" spans="1:17" s="587" customFormat="1" ht="18.75" customHeight="1">
      <c r="A29" s="582" t="s">
        <v>200</v>
      </c>
      <c r="B29" s="583">
        <f>SUM(B30:B32)</f>
        <v>4211</v>
      </c>
      <c r="C29" s="584">
        <f>SUM(C30:C32)</f>
        <v>4311</v>
      </c>
      <c r="D29" s="584">
        <f t="shared" si="20"/>
        <v>8522</v>
      </c>
      <c r="E29" s="585">
        <f t="shared" si="1"/>
        <v>0.021620990780253403</v>
      </c>
      <c r="F29" s="583">
        <f>SUM(F30:F32)</f>
        <v>5397</v>
      </c>
      <c r="G29" s="584">
        <f>SUM(G30:G32)</f>
        <v>4472</v>
      </c>
      <c r="H29" s="584">
        <f t="shared" si="16"/>
        <v>9869</v>
      </c>
      <c r="I29" s="586">
        <f t="shared" si="14"/>
        <v>-0.13648799270442802</v>
      </c>
      <c r="J29" s="583">
        <f>SUM(J30:J32)</f>
        <v>24556</v>
      </c>
      <c r="K29" s="584">
        <f>SUM(K30:K32)</f>
        <v>22698</v>
      </c>
      <c r="L29" s="584">
        <f t="shared" si="17"/>
        <v>47254</v>
      </c>
      <c r="M29" s="585">
        <f t="shared" si="4"/>
        <v>0.022536503660858385</v>
      </c>
      <c r="N29" s="583">
        <f>SUM(N30:N32)</f>
        <v>26121</v>
      </c>
      <c r="O29" s="584">
        <f>SUM(O30:O32)</f>
        <v>22657</v>
      </c>
      <c r="P29" s="584">
        <f t="shared" si="18"/>
        <v>48778</v>
      </c>
      <c r="Q29" s="586">
        <f t="shared" si="19"/>
        <v>-0.03124359342326455</v>
      </c>
    </row>
    <row r="30" spans="1:17" ht="18.75" customHeight="1">
      <c r="A30" s="588" t="s">
        <v>231</v>
      </c>
      <c r="B30" s="589">
        <v>3135</v>
      </c>
      <c r="C30" s="590">
        <v>3032</v>
      </c>
      <c r="D30" s="590">
        <f t="shared" si="20"/>
        <v>6167</v>
      </c>
      <c r="E30" s="591">
        <f t="shared" si="1"/>
        <v>0.015646168756374413</v>
      </c>
      <c r="F30" s="589">
        <v>3216</v>
      </c>
      <c r="G30" s="590">
        <v>3099</v>
      </c>
      <c r="H30" s="590">
        <f t="shared" si="16"/>
        <v>6315</v>
      </c>
      <c r="I30" s="592">
        <f t="shared" si="14"/>
        <v>-0.023436262866191604</v>
      </c>
      <c r="J30" s="589">
        <v>17544</v>
      </c>
      <c r="K30" s="590">
        <v>16123</v>
      </c>
      <c r="L30" s="590">
        <f t="shared" si="17"/>
        <v>33667</v>
      </c>
      <c r="M30" s="591">
        <f t="shared" si="4"/>
        <v>0.016056555397429197</v>
      </c>
      <c r="N30" s="590">
        <v>17437</v>
      </c>
      <c r="O30" s="590">
        <v>15541</v>
      </c>
      <c r="P30" s="590">
        <f t="shared" si="18"/>
        <v>32978</v>
      </c>
      <c r="Q30" s="592">
        <f t="shared" si="19"/>
        <v>0.02089271635635881</v>
      </c>
    </row>
    <row r="31" spans="1:17" ht="18.75" customHeight="1">
      <c r="A31" s="588" t="s">
        <v>232</v>
      </c>
      <c r="B31" s="589">
        <v>1005</v>
      </c>
      <c r="C31" s="590">
        <v>1059</v>
      </c>
      <c r="D31" s="590">
        <f>C31+B31</f>
        <v>2064</v>
      </c>
      <c r="E31" s="591">
        <f t="shared" si="1"/>
        <v>0.005236531913921969</v>
      </c>
      <c r="F31" s="589">
        <v>2030</v>
      </c>
      <c r="G31" s="590">
        <v>1317</v>
      </c>
      <c r="H31" s="590">
        <f>G31+F31</f>
        <v>3347</v>
      </c>
      <c r="I31" s="592">
        <f>IF(ISERROR(D31/H31-1),"         /0",(D31/H31-1))</f>
        <v>-0.3833283537496265</v>
      </c>
      <c r="J31" s="589">
        <v>6089</v>
      </c>
      <c r="K31" s="590">
        <v>5600</v>
      </c>
      <c r="L31" s="590">
        <f>K31+J31</f>
        <v>11689</v>
      </c>
      <c r="M31" s="591">
        <f t="shared" si="4"/>
        <v>0.005574749043293132</v>
      </c>
      <c r="N31" s="590">
        <v>8219</v>
      </c>
      <c r="O31" s="590">
        <v>7031</v>
      </c>
      <c r="P31" s="590">
        <f>O31+N31</f>
        <v>15250</v>
      </c>
      <c r="Q31" s="592">
        <f t="shared" si="19"/>
        <v>-0.2335081967213115</v>
      </c>
    </row>
    <row r="32" spans="1:17" ht="18.75" customHeight="1" thickBot="1">
      <c r="A32" s="588" t="s">
        <v>222</v>
      </c>
      <c r="B32" s="589">
        <v>71</v>
      </c>
      <c r="C32" s="590">
        <v>220</v>
      </c>
      <c r="D32" s="590">
        <f t="shared" si="20"/>
        <v>291</v>
      </c>
      <c r="E32" s="591">
        <f t="shared" si="1"/>
        <v>0.0007382901099570218</v>
      </c>
      <c r="F32" s="589">
        <v>151</v>
      </c>
      <c r="G32" s="590">
        <v>56</v>
      </c>
      <c r="H32" s="590">
        <f t="shared" si="16"/>
        <v>207</v>
      </c>
      <c r="I32" s="592">
        <f>IF(ISERROR(D32/H32-1),"         /0",(D32/H32-1))</f>
        <v>0.4057971014492754</v>
      </c>
      <c r="J32" s="589">
        <v>923</v>
      </c>
      <c r="K32" s="590">
        <v>975</v>
      </c>
      <c r="L32" s="590">
        <f t="shared" si="17"/>
        <v>1898</v>
      </c>
      <c r="M32" s="591">
        <f t="shared" si="4"/>
        <v>0.0009051992201360565</v>
      </c>
      <c r="N32" s="590">
        <v>465</v>
      </c>
      <c r="O32" s="590">
        <v>85</v>
      </c>
      <c r="P32" s="590">
        <f t="shared" si="18"/>
        <v>550</v>
      </c>
      <c r="Q32" s="592">
        <f t="shared" si="19"/>
        <v>2.4509090909090907</v>
      </c>
    </row>
    <row r="33" spans="1:17" ht="18.75" customHeight="1" thickBot="1">
      <c r="A33" s="610" t="s">
        <v>206</v>
      </c>
      <c r="B33" s="611">
        <v>524</v>
      </c>
      <c r="C33" s="612">
        <v>141</v>
      </c>
      <c r="D33" s="612">
        <f t="shared" si="20"/>
        <v>665</v>
      </c>
      <c r="E33" s="613">
        <f t="shared" si="1"/>
        <v>0.0016871578114138128</v>
      </c>
      <c r="F33" s="611">
        <v>380</v>
      </c>
      <c r="G33" s="612">
        <v>31</v>
      </c>
      <c r="H33" s="612">
        <f t="shared" si="16"/>
        <v>411</v>
      </c>
      <c r="I33" s="614">
        <f t="shared" si="14"/>
        <v>0.6180048661800486</v>
      </c>
      <c r="J33" s="611">
        <v>3675</v>
      </c>
      <c r="K33" s="612">
        <v>1034</v>
      </c>
      <c r="L33" s="612">
        <f t="shared" si="17"/>
        <v>4709</v>
      </c>
      <c r="M33" s="613">
        <f t="shared" si="4"/>
        <v>0.0022458288343628506</v>
      </c>
      <c r="N33" s="611">
        <v>2540</v>
      </c>
      <c r="O33" s="612">
        <v>215</v>
      </c>
      <c r="P33" s="612">
        <f t="shared" si="18"/>
        <v>2755</v>
      </c>
      <c r="Q33" s="614">
        <f t="shared" si="19"/>
        <v>0.7092558983666062</v>
      </c>
    </row>
    <row r="34" ht="14.25">
      <c r="A34" s="216" t="s">
        <v>233</v>
      </c>
    </row>
    <row r="35" ht="14.25">
      <c r="A35" s="216" t="s">
        <v>65</v>
      </c>
    </row>
  </sheetData>
  <sheetProtection/>
  <mergeCells count="12"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  <mergeCell ref="I3:I4"/>
    <mergeCell ref="M3:M4"/>
  </mergeCells>
  <conditionalFormatting sqref="Q34:Q65536 I34:I65536 Q1:Q4 I1:I4">
    <cfRule type="cellIs" priority="1" dxfId="0" operator="lessThan" stopIfTrue="1">
      <formula>0</formula>
    </cfRule>
  </conditionalFormatting>
  <conditionalFormatting sqref="I5:I33 Q5:Q3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="85" zoomScaleNormal="85" zoomScalePageLayoutView="0" workbookViewId="0" topLeftCell="A1">
      <selection activeCell="H52" sqref="H52"/>
    </sheetView>
  </sheetViews>
  <sheetFormatPr defaultColWidth="9.140625" defaultRowHeight="12.75"/>
  <cols>
    <col min="1" max="1" width="20.7109375" style="619" customWidth="1"/>
    <col min="2" max="2" width="13.57421875" style="680" customWidth="1"/>
    <col min="3" max="3" width="10.8515625" style="681" customWidth="1"/>
    <col min="4" max="4" width="14.140625" style="680" customWidth="1"/>
    <col min="5" max="5" width="9.7109375" style="681" customWidth="1"/>
    <col min="6" max="6" width="13.00390625" style="680" customWidth="1"/>
    <col min="7" max="7" width="11.28125" style="681" bestFit="1" customWidth="1"/>
    <col min="8" max="8" width="12.140625" style="680" customWidth="1"/>
    <col min="9" max="9" width="9.8515625" style="681" customWidth="1"/>
    <col min="10" max="10" width="9.140625" style="619" customWidth="1"/>
    <col min="11" max="11" width="9.140625" style="620" customWidth="1"/>
    <col min="12" max="12" width="11.8515625" style="619" customWidth="1"/>
    <col min="13" max="13" width="9.140625" style="619" customWidth="1"/>
    <col min="14" max="14" width="15.8515625" style="619" customWidth="1"/>
    <col min="15" max="15" width="11.7109375" style="619" customWidth="1"/>
    <col min="16" max="16384" width="9.140625" style="619" customWidth="1"/>
  </cols>
  <sheetData>
    <row r="1" spans="1:9" ht="21" customHeight="1" thickBot="1">
      <c r="A1" s="615" t="s">
        <v>234</v>
      </c>
      <c r="B1" s="616"/>
      <c r="C1" s="617"/>
      <c r="D1" s="616"/>
      <c r="E1" s="617"/>
      <c r="F1" s="616"/>
      <c r="G1" s="617"/>
      <c r="H1" s="616"/>
      <c r="I1" s="618"/>
    </row>
    <row r="2" spans="1:9" ht="15.75" thickBot="1">
      <c r="A2" s="621" t="s">
        <v>235</v>
      </c>
      <c r="B2" s="622" t="s">
        <v>38</v>
      </c>
      <c r="C2" s="623"/>
      <c r="D2" s="624"/>
      <c r="E2" s="625"/>
      <c r="F2" s="624" t="s">
        <v>39</v>
      </c>
      <c r="G2" s="623"/>
      <c r="H2" s="624"/>
      <c r="I2" s="625"/>
    </row>
    <row r="3" spans="1:11" s="632" customFormat="1" ht="27.75" customHeight="1" thickBot="1">
      <c r="A3" s="626"/>
      <c r="B3" s="627" t="s">
        <v>40</v>
      </c>
      <c r="C3" s="628" t="s">
        <v>41</v>
      </c>
      <c r="D3" s="627" t="s">
        <v>42</v>
      </c>
      <c r="E3" s="629" t="s">
        <v>43</v>
      </c>
      <c r="F3" s="630" t="s">
        <v>44</v>
      </c>
      <c r="G3" s="631" t="s">
        <v>41</v>
      </c>
      <c r="H3" s="630" t="s">
        <v>45</v>
      </c>
      <c r="I3" s="629" t="s">
        <v>43</v>
      </c>
      <c r="K3" s="633"/>
    </row>
    <row r="4" spans="1:11" s="640" customFormat="1" ht="16.5" customHeight="1" thickBot="1">
      <c r="A4" s="634" t="s">
        <v>3</v>
      </c>
      <c r="B4" s="635">
        <f>B5+B17+B30+B37+B46+B52</f>
        <v>394154</v>
      </c>
      <c r="C4" s="636">
        <f aca="true" t="shared" si="0" ref="C4:C52">(B4/$B$4)</f>
        <v>1</v>
      </c>
      <c r="D4" s="637">
        <f>D5+D17+D30+D37+D46+D52</f>
        <v>398097</v>
      </c>
      <c r="E4" s="638">
        <f aca="true" t="shared" si="1" ref="E4:E18">IF(ISERROR(B4/D4-1),"         /0",(B4/D4-1))</f>
        <v>-0.009904621235528044</v>
      </c>
      <c r="F4" s="635">
        <f>F5+F17+F30+F37+F46+F52</f>
        <v>2096776</v>
      </c>
      <c r="G4" s="636">
        <f aca="true" t="shared" si="2" ref="G4:G52">(F4/$F$4)</f>
        <v>1</v>
      </c>
      <c r="H4" s="637">
        <f>H5+H17+H30+H37+H46+H52</f>
        <v>2046028</v>
      </c>
      <c r="I4" s="639">
        <f aca="true" t="shared" si="3" ref="I4:I18">IF(ISERROR(F4/H4-1),"         /0",(F4/H4-1))</f>
        <v>0.024803179624130367</v>
      </c>
      <c r="K4" s="641"/>
    </row>
    <row r="5" spans="1:15" s="648" customFormat="1" ht="16.5" customHeight="1">
      <c r="A5" s="642" t="s">
        <v>236</v>
      </c>
      <c r="B5" s="643">
        <f>SUM(B6:B16)</f>
        <v>158054</v>
      </c>
      <c r="C5" s="644">
        <f t="shared" si="0"/>
        <v>0.4009955499627049</v>
      </c>
      <c r="D5" s="645">
        <f>SUM(D6:D16)</f>
        <v>143926</v>
      </c>
      <c r="E5" s="646">
        <f t="shared" si="1"/>
        <v>0.09816155524366699</v>
      </c>
      <c r="F5" s="643">
        <f>SUM(F6:F16)</f>
        <v>772200</v>
      </c>
      <c r="G5" s="644">
        <f t="shared" si="2"/>
        <v>0.36827968271288875</v>
      </c>
      <c r="H5" s="645">
        <f>SUM(H6:H16)</f>
        <v>713024</v>
      </c>
      <c r="I5" s="647">
        <f t="shared" si="3"/>
        <v>0.08299299883313882</v>
      </c>
      <c r="K5" s="649"/>
      <c r="L5" s="650"/>
      <c r="M5" s="651"/>
      <c r="N5" s="651"/>
      <c r="O5" s="651"/>
    </row>
    <row r="6" spans="1:11" s="661" customFormat="1" ht="16.5" customHeight="1">
      <c r="A6" s="652" t="s">
        <v>46</v>
      </c>
      <c r="B6" s="653">
        <v>58546</v>
      </c>
      <c r="C6" s="654">
        <f t="shared" si="0"/>
        <v>0.14853585146922269</v>
      </c>
      <c r="D6" s="655">
        <v>63328</v>
      </c>
      <c r="E6" s="656">
        <f t="shared" si="1"/>
        <v>-0.075511622031329</v>
      </c>
      <c r="F6" s="657">
        <v>316797</v>
      </c>
      <c r="G6" s="654">
        <f t="shared" si="2"/>
        <v>0.15108766983216138</v>
      </c>
      <c r="H6" s="655">
        <v>321903</v>
      </c>
      <c r="I6" s="658">
        <f t="shared" si="3"/>
        <v>-0.015861921137733992</v>
      </c>
      <c r="J6" s="659"/>
      <c r="K6" s="660"/>
    </row>
    <row r="7" spans="1:11" s="661" customFormat="1" ht="16.5" customHeight="1">
      <c r="A7" s="652" t="s">
        <v>68</v>
      </c>
      <c r="B7" s="653">
        <v>35752</v>
      </c>
      <c r="C7" s="654">
        <f t="shared" si="0"/>
        <v>0.09070566326867163</v>
      </c>
      <c r="D7" s="655">
        <v>37917</v>
      </c>
      <c r="E7" s="656">
        <f>IF(ISERROR(B7/D7-1),"         /0",(B7/D7-1))</f>
        <v>-0.05709839913495263</v>
      </c>
      <c r="F7" s="657">
        <v>164372</v>
      </c>
      <c r="G7" s="654">
        <f t="shared" si="2"/>
        <v>0.07839273246164588</v>
      </c>
      <c r="H7" s="655">
        <v>202977</v>
      </c>
      <c r="I7" s="658">
        <f>IF(ISERROR(F7/H7-1),"         /0",(F7/H7-1))</f>
        <v>-0.19019396286278745</v>
      </c>
      <c r="J7" s="659"/>
      <c r="K7" s="660"/>
    </row>
    <row r="8" spans="1:11" s="661" customFormat="1" ht="16.5" customHeight="1">
      <c r="A8" s="652" t="s">
        <v>70</v>
      </c>
      <c r="B8" s="653">
        <v>17951</v>
      </c>
      <c r="C8" s="654">
        <f t="shared" si="0"/>
        <v>0.04554311259051031</v>
      </c>
      <c r="D8" s="655">
        <v>5109</v>
      </c>
      <c r="E8" s="656">
        <f>IF(ISERROR(B8/D8-1),"         /0",(B8/D8-1))</f>
        <v>2.513603444901155</v>
      </c>
      <c r="F8" s="657">
        <v>68827</v>
      </c>
      <c r="G8" s="654">
        <f t="shared" si="2"/>
        <v>0.032825156335249926</v>
      </c>
      <c r="H8" s="655">
        <v>5109</v>
      </c>
      <c r="I8" s="658">
        <f>IF(ISERROR(F8/H8-1),"         /0",(F8/H8-1))</f>
        <v>12.471716578586808</v>
      </c>
      <c r="J8" s="659"/>
      <c r="K8" s="660"/>
    </row>
    <row r="9" spans="1:11" s="661" customFormat="1" ht="16.5" customHeight="1">
      <c r="A9" s="652" t="s">
        <v>72</v>
      </c>
      <c r="B9" s="653">
        <v>16807</v>
      </c>
      <c r="C9" s="654">
        <f t="shared" si="0"/>
        <v>0.04264069373899542</v>
      </c>
      <c r="D9" s="655">
        <v>13642</v>
      </c>
      <c r="E9" s="656">
        <f t="shared" si="1"/>
        <v>0.23200410496994572</v>
      </c>
      <c r="F9" s="657">
        <v>78203</v>
      </c>
      <c r="G9" s="654">
        <f t="shared" si="2"/>
        <v>0.03729678325200212</v>
      </c>
      <c r="H9" s="655">
        <v>68972</v>
      </c>
      <c r="I9" s="658">
        <f t="shared" si="3"/>
        <v>0.13383691932958297</v>
      </c>
      <c r="J9" s="659"/>
      <c r="K9" s="660"/>
    </row>
    <row r="10" spans="1:11" s="661" customFormat="1" ht="16.5" customHeight="1">
      <c r="A10" s="652" t="s">
        <v>76</v>
      </c>
      <c r="B10" s="653">
        <v>10515</v>
      </c>
      <c r="C10" s="654">
        <f t="shared" si="0"/>
        <v>0.02667739005566352</v>
      </c>
      <c r="D10" s="655">
        <v>8309</v>
      </c>
      <c r="E10" s="656">
        <f aca="true" t="shared" si="4" ref="E10:E15">IF(ISERROR(B10/D10-1),"         /0",(B10/D10-1))</f>
        <v>0.2654952461186666</v>
      </c>
      <c r="F10" s="657">
        <v>55172</v>
      </c>
      <c r="G10" s="654">
        <f t="shared" si="2"/>
        <v>0.0263127773305303</v>
      </c>
      <c r="H10" s="655">
        <v>38509</v>
      </c>
      <c r="I10" s="658">
        <f aca="true" t="shared" si="5" ref="I10:I15">IF(ISERROR(F10/H10-1),"         /0",(F10/H10-1))</f>
        <v>0.4327040432106781</v>
      </c>
      <c r="J10" s="659"/>
      <c r="K10" s="660"/>
    </row>
    <row r="11" spans="1:11" s="661" customFormat="1" ht="16.5" customHeight="1">
      <c r="A11" s="652" t="s">
        <v>77</v>
      </c>
      <c r="B11" s="653">
        <v>6642</v>
      </c>
      <c r="C11" s="654">
        <f t="shared" si="0"/>
        <v>0.01685128147881285</v>
      </c>
      <c r="D11" s="655"/>
      <c r="E11" s="656" t="str">
        <f t="shared" si="4"/>
        <v>         /0</v>
      </c>
      <c r="F11" s="657">
        <v>22976</v>
      </c>
      <c r="G11" s="654">
        <f t="shared" si="2"/>
        <v>0.010957775174839849</v>
      </c>
      <c r="H11" s="655"/>
      <c r="I11" s="658" t="str">
        <f t="shared" si="5"/>
        <v>         /0</v>
      </c>
      <c r="J11" s="659"/>
      <c r="K11" s="660"/>
    </row>
    <row r="12" spans="1:11" s="661" customFormat="1" ht="16.5" customHeight="1">
      <c r="A12" s="652" t="s">
        <v>79</v>
      </c>
      <c r="B12" s="653">
        <v>4204</v>
      </c>
      <c r="C12" s="654">
        <f t="shared" si="0"/>
        <v>0.010665881863434088</v>
      </c>
      <c r="D12" s="655">
        <v>4386</v>
      </c>
      <c r="E12" s="656">
        <f t="shared" si="4"/>
        <v>-0.041495668034655764</v>
      </c>
      <c r="F12" s="657">
        <v>21213</v>
      </c>
      <c r="G12" s="654">
        <f t="shared" si="2"/>
        <v>0.010116960514618634</v>
      </c>
      <c r="H12" s="655">
        <v>21678</v>
      </c>
      <c r="I12" s="658">
        <f t="shared" si="5"/>
        <v>-0.021450318295045623</v>
      </c>
      <c r="J12" s="659"/>
      <c r="K12" s="660"/>
    </row>
    <row r="13" spans="1:11" s="661" customFormat="1" ht="16.5" customHeight="1">
      <c r="A13" s="652" t="s">
        <v>69</v>
      </c>
      <c r="B13" s="653">
        <v>3716</v>
      </c>
      <c r="C13" s="654">
        <f t="shared" si="0"/>
        <v>0.009427787108592073</v>
      </c>
      <c r="D13" s="655">
        <v>4762</v>
      </c>
      <c r="E13" s="656">
        <f t="shared" si="4"/>
        <v>-0.21965560688786223</v>
      </c>
      <c r="F13" s="657">
        <v>16747</v>
      </c>
      <c r="G13" s="654">
        <f t="shared" si="2"/>
        <v>0.007987023888102497</v>
      </c>
      <c r="H13" s="655">
        <v>21680</v>
      </c>
      <c r="I13" s="658">
        <f t="shared" si="5"/>
        <v>-0.22753690036900365</v>
      </c>
      <c r="J13" s="659"/>
      <c r="K13" s="660"/>
    </row>
    <row r="14" spans="1:11" s="661" customFormat="1" ht="16.5" customHeight="1">
      <c r="A14" s="652" t="s">
        <v>78</v>
      </c>
      <c r="B14" s="653">
        <v>2255</v>
      </c>
      <c r="C14" s="654">
        <f t="shared" si="0"/>
        <v>0.005721114082313005</v>
      </c>
      <c r="D14" s="655">
        <v>3078</v>
      </c>
      <c r="E14" s="656">
        <f t="shared" si="4"/>
        <v>-0.26738141650422353</v>
      </c>
      <c r="F14" s="657">
        <v>14901</v>
      </c>
      <c r="G14" s="654">
        <f t="shared" si="2"/>
        <v>0.007106624646600304</v>
      </c>
      <c r="H14" s="655">
        <v>15883</v>
      </c>
      <c r="I14" s="658">
        <f t="shared" si="5"/>
        <v>-0.06182711074733993</v>
      </c>
      <c r="J14" s="659"/>
      <c r="K14" s="660"/>
    </row>
    <row r="15" spans="1:11" s="661" customFormat="1" ht="16.5" customHeight="1">
      <c r="A15" s="652" t="s">
        <v>47</v>
      </c>
      <c r="B15" s="653">
        <v>1467</v>
      </c>
      <c r="C15" s="654">
        <f t="shared" si="0"/>
        <v>0.003721895502773028</v>
      </c>
      <c r="D15" s="655">
        <v>1930</v>
      </c>
      <c r="E15" s="656">
        <f t="shared" si="4"/>
        <v>-0.23989637305699485</v>
      </c>
      <c r="F15" s="657">
        <v>10332</v>
      </c>
      <c r="G15" s="654">
        <f t="shared" si="2"/>
        <v>0.004927564985482474</v>
      </c>
      <c r="H15" s="655">
        <v>10204</v>
      </c>
      <c r="I15" s="658">
        <f t="shared" si="5"/>
        <v>0.012544100352802845</v>
      </c>
      <c r="J15" s="659"/>
      <c r="K15" s="660"/>
    </row>
    <row r="16" spans="1:11" s="661" customFormat="1" ht="16.5" customHeight="1" thickBot="1">
      <c r="A16" s="652" t="s">
        <v>103</v>
      </c>
      <c r="B16" s="653">
        <v>199</v>
      </c>
      <c r="C16" s="654">
        <f t="shared" si="0"/>
        <v>0.0005048788037163139</v>
      </c>
      <c r="D16" s="655">
        <v>1465</v>
      </c>
      <c r="E16" s="656">
        <f t="shared" si="1"/>
        <v>-0.8641638225255972</v>
      </c>
      <c r="F16" s="657">
        <v>2660</v>
      </c>
      <c r="G16" s="654">
        <f t="shared" si="2"/>
        <v>0.0012686142916553795</v>
      </c>
      <c r="H16" s="655">
        <v>6109</v>
      </c>
      <c r="I16" s="658">
        <f t="shared" si="3"/>
        <v>-0.5645768538222296</v>
      </c>
      <c r="J16" s="659"/>
      <c r="K16" s="660"/>
    </row>
    <row r="17" spans="1:11" s="666" customFormat="1" ht="16.5" customHeight="1">
      <c r="A17" s="642" t="s">
        <v>173</v>
      </c>
      <c r="B17" s="662">
        <f>SUM(B18:B29)</f>
        <v>104991</v>
      </c>
      <c r="C17" s="644">
        <f t="shared" si="0"/>
        <v>0.2663705049295453</v>
      </c>
      <c r="D17" s="663">
        <f>SUM(D18:D29)</f>
        <v>107005</v>
      </c>
      <c r="E17" s="646">
        <f t="shared" si="1"/>
        <v>-0.018821550394841347</v>
      </c>
      <c r="F17" s="662">
        <f>SUM(F18:F29)</f>
        <v>556659</v>
      </c>
      <c r="G17" s="644">
        <f t="shared" si="2"/>
        <v>0.2654832943528541</v>
      </c>
      <c r="H17" s="663">
        <f>SUM(H18:H29)</f>
        <v>580768</v>
      </c>
      <c r="I17" s="647">
        <f t="shared" si="3"/>
        <v>-0.04151227340349328</v>
      </c>
      <c r="J17" s="664"/>
      <c r="K17" s="665"/>
    </row>
    <row r="18" spans="1:11" s="661" customFormat="1" ht="16.5" customHeight="1">
      <c r="A18" s="652" t="s">
        <v>46</v>
      </c>
      <c r="B18" s="667">
        <v>50332</v>
      </c>
      <c r="C18" s="654">
        <f t="shared" si="0"/>
        <v>0.12769628114899254</v>
      </c>
      <c r="D18" s="668">
        <v>58827</v>
      </c>
      <c r="E18" s="656">
        <f t="shared" si="1"/>
        <v>-0.14440648001767897</v>
      </c>
      <c r="F18" s="667">
        <v>274818</v>
      </c>
      <c r="G18" s="654">
        <f t="shared" si="2"/>
        <v>0.13106693323464214</v>
      </c>
      <c r="H18" s="668">
        <v>317166</v>
      </c>
      <c r="I18" s="658">
        <f t="shared" si="3"/>
        <v>-0.13351998637937235</v>
      </c>
      <c r="J18" s="659"/>
      <c r="K18" s="660"/>
    </row>
    <row r="19" spans="1:11" s="661" customFormat="1" ht="16.5" customHeight="1">
      <c r="A19" s="652" t="s">
        <v>73</v>
      </c>
      <c r="B19" s="667">
        <v>15922</v>
      </c>
      <c r="C19" s="654">
        <f t="shared" si="0"/>
        <v>0.04039537845613644</v>
      </c>
      <c r="D19" s="668">
        <v>6703</v>
      </c>
      <c r="E19" s="656">
        <f aca="true" t="shared" si="6" ref="E19:E28">IF(ISERROR(B19/D19-1),"         /0",(B19/D19-1))</f>
        <v>1.375354318961659</v>
      </c>
      <c r="F19" s="667">
        <v>55529</v>
      </c>
      <c r="G19" s="654">
        <f t="shared" si="2"/>
        <v>0.0264830387223051</v>
      </c>
      <c r="H19" s="668">
        <v>29829</v>
      </c>
      <c r="I19" s="658">
        <f aca="true" t="shared" si="7" ref="I19:I28">IF(ISERROR(F19/H19-1),"         /0",(F19/H19-1))</f>
        <v>0.8615776593248181</v>
      </c>
      <c r="J19" s="659"/>
      <c r="K19" s="660"/>
    </row>
    <row r="20" spans="1:11" s="661" customFormat="1" ht="16.5" customHeight="1">
      <c r="A20" s="652" t="s">
        <v>75</v>
      </c>
      <c r="B20" s="667">
        <v>10347</v>
      </c>
      <c r="C20" s="654">
        <f t="shared" si="0"/>
        <v>0.026251160713832666</v>
      </c>
      <c r="D20" s="668">
        <v>11140</v>
      </c>
      <c r="E20" s="656">
        <f t="shared" si="6"/>
        <v>-0.07118491921005388</v>
      </c>
      <c r="F20" s="667">
        <v>57220</v>
      </c>
      <c r="G20" s="654">
        <f t="shared" si="2"/>
        <v>0.027289514950571733</v>
      </c>
      <c r="H20" s="668">
        <v>59371</v>
      </c>
      <c r="I20" s="658">
        <f t="shared" si="7"/>
        <v>-0.0362298091660912</v>
      </c>
      <c r="J20" s="659"/>
      <c r="K20" s="660"/>
    </row>
    <row r="21" spans="1:11" s="661" customFormat="1" ht="16.5" customHeight="1">
      <c r="A21" s="652" t="s">
        <v>47</v>
      </c>
      <c r="B21" s="667">
        <v>9363</v>
      </c>
      <c r="C21" s="654">
        <f t="shared" si="0"/>
        <v>0.023754674568823353</v>
      </c>
      <c r="D21" s="668">
        <v>10036</v>
      </c>
      <c r="E21" s="656">
        <f>IF(ISERROR(B21/D21-1),"         /0",(B21/D21-1))</f>
        <v>-0.0670585890793145</v>
      </c>
      <c r="F21" s="667">
        <v>49950</v>
      </c>
      <c r="G21" s="654">
        <f t="shared" si="2"/>
        <v>0.023822287168491055</v>
      </c>
      <c r="H21" s="668">
        <v>61696</v>
      </c>
      <c r="I21" s="658">
        <f>IF(ISERROR(F21/H21-1),"         /0",(F21/H21-1))</f>
        <v>-0.19038511410788383</v>
      </c>
      <c r="J21" s="659"/>
      <c r="K21" s="660"/>
    </row>
    <row r="22" spans="1:11" s="661" customFormat="1" ht="16.5" customHeight="1">
      <c r="A22" s="652" t="s">
        <v>69</v>
      </c>
      <c r="B22" s="667">
        <v>4408</v>
      </c>
      <c r="C22" s="654">
        <f t="shared" si="0"/>
        <v>0.011183446064228702</v>
      </c>
      <c r="D22" s="668">
        <v>3868</v>
      </c>
      <c r="E22" s="656">
        <f>IF(ISERROR(B22/D22-1),"         /0",(B22/D22-1))</f>
        <v>0.13960703205791103</v>
      </c>
      <c r="F22" s="667">
        <v>20335</v>
      </c>
      <c r="G22" s="654">
        <f t="shared" si="2"/>
        <v>0.009698222413839152</v>
      </c>
      <c r="H22" s="668">
        <v>19089</v>
      </c>
      <c r="I22" s="669" t="s">
        <v>152</v>
      </c>
      <c r="J22" s="659"/>
      <c r="K22" s="660"/>
    </row>
    <row r="23" spans="1:11" s="661" customFormat="1" ht="16.5" customHeight="1">
      <c r="A23" s="652" t="s">
        <v>78</v>
      </c>
      <c r="B23" s="667">
        <v>3440</v>
      </c>
      <c r="C23" s="654">
        <f t="shared" si="0"/>
        <v>0.008727553189869949</v>
      </c>
      <c r="D23" s="668">
        <v>2724</v>
      </c>
      <c r="E23" s="656">
        <f>IF(ISERROR(B23/D23-1),"         /0",(B23/D23-1))</f>
        <v>0.262848751835536</v>
      </c>
      <c r="F23" s="667">
        <v>17642</v>
      </c>
      <c r="G23" s="654">
        <f t="shared" si="2"/>
        <v>0.008413869674204589</v>
      </c>
      <c r="H23" s="668">
        <v>18522</v>
      </c>
      <c r="I23" s="658">
        <f>IF(ISERROR(F23/H23-1),"         /0",(F23/H23-1))</f>
        <v>-0.04751106791923121</v>
      </c>
      <c r="J23" s="659"/>
      <c r="K23" s="660"/>
    </row>
    <row r="24" spans="1:11" s="661" customFormat="1" ht="16.5" customHeight="1">
      <c r="A24" s="652" t="s">
        <v>82</v>
      </c>
      <c r="B24" s="667">
        <v>2923</v>
      </c>
      <c r="C24" s="654">
        <f t="shared" si="0"/>
        <v>0.007415883131973797</v>
      </c>
      <c r="D24" s="668">
        <v>4294</v>
      </c>
      <c r="E24" s="656">
        <f t="shared" si="6"/>
        <v>-0.31928272007452263</v>
      </c>
      <c r="F24" s="667">
        <v>16700</v>
      </c>
      <c r="G24" s="654">
        <f t="shared" si="2"/>
        <v>0.007964608522798811</v>
      </c>
      <c r="H24" s="668">
        <v>22965</v>
      </c>
      <c r="I24" s="658">
        <f t="shared" si="7"/>
        <v>-0.2728064445895929</v>
      </c>
      <c r="J24" s="659"/>
      <c r="K24" s="660"/>
    </row>
    <row r="25" spans="1:11" s="661" customFormat="1" ht="16.5" customHeight="1">
      <c r="A25" s="652" t="s">
        <v>83</v>
      </c>
      <c r="B25" s="667">
        <v>2866</v>
      </c>
      <c r="C25" s="654">
        <f t="shared" si="0"/>
        <v>0.007271269605281185</v>
      </c>
      <c r="D25" s="668">
        <v>4336</v>
      </c>
      <c r="E25" s="656">
        <f t="shared" si="6"/>
        <v>-0.3390221402214022</v>
      </c>
      <c r="F25" s="667">
        <v>15567</v>
      </c>
      <c r="G25" s="654">
        <f t="shared" si="2"/>
        <v>0.007424255142180185</v>
      </c>
      <c r="H25" s="668">
        <v>22863</v>
      </c>
      <c r="I25" s="658">
        <f t="shared" si="7"/>
        <v>-0.31911822595459916</v>
      </c>
      <c r="J25" s="659"/>
      <c r="K25" s="660"/>
    </row>
    <row r="26" spans="1:11" s="661" customFormat="1" ht="16.5" customHeight="1">
      <c r="A26" s="652" t="s">
        <v>48</v>
      </c>
      <c r="B26" s="667">
        <v>2318</v>
      </c>
      <c r="C26" s="654">
        <f t="shared" si="0"/>
        <v>0.005880950085499576</v>
      </c>
      <c r="D26" s="668">
        <v>571</v>
      </c>
      <c r="E26" s="669" t="s">
        <v>152</v>
      </c>
      <c r="F26" s="667">
        <v>26949</v>
      </c>
      <c r="G26" s="654">
        <f t="shared" si="2"/>
        <v>0.01285258892700031</v>
      </c>
      <c r="H26" s="668">
        <v>689</v>
      </c>
      <c r="I26" s="669" t="s">
        <v>152</v>
      </c>
      <c r="J26" s="659"/>
      <c r="K26" s="660"/>
    </row>
    <row r="27" spans="1:11" s="661" customFormat="1" ht="16.5" customHeight="1">
      <c r="A27" s="652" t="s">
        <v>49</v>
      </c>
      <c r="B27" s="667">
        <v>2033</v>
      </c>
      <c r="C27" s="654">
        <f t="shared" si="0"/>
        <v>0.005157882452036514</v>
      </c>
      <c r="D27" s="668">
        <v>1978</v>
      </c>
      <c r="E27" s="656">
        <f t="shared" si="6"/>
        <v>0.02780586450960576</v>
      </c>
      <c r="F27" s="667">
        <v>10869</v>
      </c>
      <c r="G27" s="654">
        <f t="shared" si="2"/>
        <v>0.005183672457143729</v>
      </c>
      <c r="H27" s="668">
        <v>10616</v>
      </c>
      <c r="I27" s="658">
        <f t="shared" si="7"/>
        <v>0.023831951770911797</v>
      </c>
      <c r="J27" s="659"/>
      <c r="K27" s="660"/>
    </row>
    <row r="28" spans="1:11" s="661" customFormat="1" ht="16.5" customHeight="1">
      <c r="A28" s="652" t="s">
        <v>85</v>
      </c>
      <c r="B28" s="667">
        <v>1013</v>
      </c>
      <c r="C28" s="654">
        <f t="shared" si="0"/>
        <v>0.0025700614480634472</v>
      </c>
      <c r="D28" s="668">
        <v>1479</v>
      </c>
      <c r="E28" s="656">
        <f t="shared" si="6"/>
        <v>-0.315077755240027</v>
      </c>
      <c r="F28" s="667">
        <v>6317</v>
      </c>
      <c r="G28" s="654">
        <f t="shared" si="2"/>
        <v>0.0030127204813485083</v>
      </c>
      <c r="H28" s="668">
        <v>12215</v>
      </c>
      <c r="I28" s="658">
        <f t="shared" si="7"/>
        <v>-0.4828489562013917</v>
      </c>
      <c r="J28" s="659"/>
      <c r="K28" s="660"/>
    </row>
    <row r="29" spans="1:11" s="661" customFormat="1" ht="16.5" customHeight="1" thickBot="1">
      <c r="A29" s="652" t="s">
        <v>103</v>
      </c>
      <c r="B29" s="667">
        <v>26</v>
      </c>
      <c r="C29" s="654">
        <f t="shared" si="0"/>
        <v>6.59640648071566E-05</v>
      </c>
      <c r="D29" s="668">
        <v>1049</v>
      </c>
      <c r="E29" s="656">
        <f>IF(ISERROR(B29/D29-1),"         /0",(B29/D29-1))</f>
        <v>-0.9752144899904671</v>
      </c>
      <c r="F29" s="667">
        <v>4763</v>
      </c>
      <c r="G29" s="654">
        <f t="shared" si="2"/>
        <v>0.0022715826583287867</v>
      </c>
      <c r="H29" s="668">
        <v>5747</v>
      </c>
      <c r="I29" s="658">
        <f>IF(ISERROR(F29/H29-1),"         /0",(F29/H29-1))</f>
        <v>-0.1712197668348704</v>
      </c>
      <c r="J29" s="659"/>
      <c r="K29" s="660"/>
    </row>
    <row r="30" spans="1:11" s="666" customFormat="1" ht="16.5" customHeight="1">
      <c r="A30" s="642" t="s">
        <v>185</v>
      </c>
      <c r="B30" s="662">
        <f>SUM(B31:B36)</f>
        <v>55632</v>
      </c>
      <c r="C30" s="644">
        <f t="shared" si="0"/>
        <v>0.14114280205198984</v>
      </c>
      <c r="D30" s="663">
        <f>SUM(D31:D36)</f>
        <v>55112</v>
      </c>
      <c r="E30" s="646">
        <f aca="true" t="shared" si="8" ref="E30:E38">IF(ISERROR(B30/D30-1),"         /0",(B30/D30-1))</f>
        <v>0.009435331688198545</v>
      </c>
      <c r="F30" s="662">
        <f>SUM(F31:F36)</f>
        <v>303727</v>
      </c>
      <c r="G30" s="644">
        <f t="shared" si="2"/>
        <v>0.14485429058707272</v>
      </c>
      <c r="H30" s="663">
        <f>SUM(H31:H36)</f>
        <v>289047</v>
      </c>
      <c r="I30" s="647">
        <f aca="true" t="shared" si="9" ref="I30:I38">IF(ISERROR(F30/H30-1),"         /0",(F30/H30-1))</f>
        <v>0.050787588177701126</v>
      </c>
      <c r="J30" s="664"/>
      <c r="K30" s="665"/>
    </row>
    <row r="31" spans="1:11" s="661" customFormat="1" ht="16.5" customHeight="1">
      <c r="A31" s="652" t="s">
        <v>46</v>
      </c>
      <c r="B31" s="667">
        <v>20270</v>
      </c>
      <c r="C31" s="654">
        <f t="shared" si="0"/>
        <v>0.051426599755425545</v>
      </c>
      <c r="D31" s="668">
        <v>16010</v>
      </c>
      <c r="E31" s="656">
        <f t="shared" si="8"/>
        <v>0.26608369768894446</v>
      </c>
      <c r="F31" s="667">
        <v>112445</v>
      </c>
      <c r="G31" s="654">
        <f t="shared" si="2"/>
        <v>0.053627569182401934</v>
      </c>
      <c r="H31" s="668">
        <v>79637</v>
      </c>
      <c r="I31" s="658">
        <f t="shared" si="9"/>
        <v>0.41196931074751686</v>
      </c>
      <c r="J31" s="659"/>
      <c r="K31" s="660"/>
    </row>
    <row r="32" spans="1:11" s="661" customFormat="1" ht="16.5" customHeight="1">
      <c r="A32" s="652" t="s">
        <v>71</v>
      </c>
      <c r="B32" s="667">
        <v>17715</v>
      </c>
      <c r="C32" s="654">
        <f t="shared" si="0"/>
        <v>0.04494436184841458</v>
      </c>
      <c r="D32" s="668">
        <v>18674</v>
      </c>
      <c r="E32" s="656">
        <f>IF(ISERROR(B32/D32-1),"         /0",(B32/D32-1))</f>
        <v>-0.051354824890221695</v>
      </c>
      <c r="F32" s="667">
        <v>91352</v>
      </c>
      <c r="G32" s="654">
        <f t="shared" si="2"/>
        <v>0.043567839387707606</v>
      </c>
      <c r="H32" s="668">
        <v>95881</v>
      </c>
      <c r="I32" s="658">
        <f>IF(ISERROR(F32/H32-1),"         /0",(F32/H32-1))</f>
        <v>-0.04723563584026036</v>
      </c>
      <c r="J32" s="659"/>
      <c r="K32" s="660"/>
    </row>
    <row r="33" spans="1:11" s="661" customFormat="1" ht="16.5" customHeight="1">
      <c r="A33" s="652" t="s">
        <v>74</v>
      </c>
      <c r="B33" s="667">
        <v>12905</v>
      </c>
      <c r="C33" s="654">
        <f t="shared" si="0"/>
        <v>0.03274100985909061</v>
      </c>
      <c r="D33" s="668">
        <v>13788</v>
      </c>
      <c r="E33" s="656">
        <f>IF(ISERROR(B33/D33-1),"         /0",(B33/D33-1))</f>
        <v>-0.06404119524223961</v>
      </c>
      <c r="F33" s="667">
        <v>65195</v>
      </c>
      <c r="G33" s="654">
        <f t="shared" si="2"/>
        <v>0.031092973212207695</v>
      </c>
      <c r="H33" s="668">
        <v>69575</v>
      </c>
      <c r="I33" s="658">
        <f>IF(ISERROR(F33/H33-1),"         /0",(F33/H33-1))</f>
        <v>-0.06295364714337048</v>
      </c>
      <c r="J33" s="659"/>
      <c r="K33" s="660"/>
    </row>
    <row r="34" spans="1:11" s="661" customFormat="1" ht="16.5" customHeight="1">
      <c r="A34" s="652" t="s">
        <v>84</v>
      </c>
      <c r="B34" s="667">
        <v>2084</v>
      </c>
      <c r="C34" s="654">
        <f t="shared" si="0"/>
        <v>0.005287273502235167</v>
      </c>
      <c r="D34" s="668">
        <v>4045</v>
      </c>
      <c r="E34" s="656">
        <f t="shared" si="8"/>
        <v>-0.48479604449938196</v>
      </c>
      <c r="F34" s="667">
        <v>17562</v>
      </c>
      <c r="G34" s="654">
        <f t="shared" si="2"/>
        <v>0.00837571586092172</v>
      </c>
      <c r="H34" s="668">
        <v>23881</v>
      </c>
      <c r="I34" s="658">
        <f t="shared" si="9"/>
        <v>-0.26460365981324063</v>
      </c>
      <c r="J34" s="659"/>
      <c r="K34" s="660"/>
    </row>
    <row r="35" spans="1:11" s="661" customFormat="1" ht="16.5" customHeight="1">
      <c r="A35" s="652" t="s">
        <v>47</v>
      </c>
      <c r="B35" s="667">
        <v>1749</v>
      </c>
      <c r="C35" s="654">
        <f t="shared" si="0"/>
        <v>0.004437351897989111</v>
      </c>
      <c r="D35" s="668">
        <v>1477</v>
      </c>
      <c r="E35" s="656">
        <f t="shared" si="8"/>
        <v>0.18415707515233581</v>
      </c>
      <c r="F35" s="667">
        <v>9530</v>
      </c>
      <c r="G35" s="654">
        <f t="shared" si="2"/>
        <v>0.004545073007321717</v>
      </c>
      <c r="H35" s="668">
        <v>9560</v>
      </c>
      <c r="I35" s="658">
        <f t="shared" si="9"/>
        <v>-0.003138075313807498</v>
      </c>
      <c r="J35" s="659"/>
      <c r="K35" s="660"/>
    </row>
    <row r="36" spans="1:11" s="661" customFormat="1" ht="16.5" customHeight="1" thickBot="1">
      <c r="A36" s="652" t="s">
        <v>103</v>
      </c>
      <c r="B36" s="667">
        <v>909</v>
      </c>
      <c r="C36" s="654">
        <f t="shared" si="0"/>
        <v>0.002306205188834821</v>
      </c>
      <c r="D36" s="668">
        <v>1118</v>
      </c>
      <c r="E36" s="656">
        <f>IF(ISERROR(B36/D36-1),"         /0",(B36/D36-1))</f>
        <v>-0.1869409660107334</v>
      </c>
      <c r="F36" s="667">
        <v>7643</v>
      </c>
      <c r="G36" s="654">
        <f t="shared" si="2"/>
        <v>0.0036451199365120546</v>
      </c>
      <c r="H36" s="668">
        <v>10513</v>
      </c>
      <c r="I36" s="658">
        <f>IF(ISERROR(F36/H36-1),"         /0",(F36/H36-1))</f>
        <v>-0.27299533910396656</v>
      </c>
      <c r="J36" s="659"/>
      <c r="K36" s="660"/>
    </row>
    <row r="37" spans="1:11" s="666" customFormat="1" ht="16.5" customHeight="1">
      <c r="A37" s="642" t="s">
        <v>225</v>
      </c>
      <c r="B37" s="662">
        <f>SUM(B38:B45)</f>
        <v>66290</v>
      </c>
      <c r="C37" s="644">
        <f t="shared" si="0"/>
        <v>0.1681829944640927</v>
      </c>
      <c r="D37" s="663">
        <f>SUM(D38:D45)</f>
        <v>81774</v>
      </c>
      <c r="E37" s="646">
        <f t="shared" si="8"/>
        <v>-0.1893511385036809</v>
      </c>
      <c r="F37" s="670">
        <f>SUM(F38:F45)</f>
        <v>412227</v>
      </c>
      <c r="G37" s="644">
        <f t="shared" si="2"/>
        <v>0.1966003998519632</v>
      </c>
      <c r="H37" s="663">
        <f>SUM(H38:H45)</f>
        <v>411656</v>
      </c>
      <c r="I37" s="647">
        <f t="shared" si="9"/>
        <v>0.0013870804749596122</v>
      </c>
      <c r="J37" s="664"/>
      <c r="K37" s="665"/>
    </row>
    <row r="38" spans="1:11" s="661" customFormat="1" ht="16.5" customHeight="1">
      <c r="A38" s="652" t="s">
        <v>48</v>
      </c>
      <c r="B38" s="667">
        <v>27104</v>
      </c>
      <c r="C38" s="654">
        <f t="shared" si="0"/>
        <v>0.06876500048204509</v>
      </c>
      <c r="D38" s="668">
        <v>20832</v>
      </c>
      <c r="E38" s="656">
        <f t="shared" si="8"/>
        <v>0.30107526881720426</v>
      </c>
      <c r="F38" s="671">
        <v>152771</v>
      </c>
      <c r="G38" s="654">
        <f t="shared" si="2"/>
        <v>0.07285995261296391</v>
      </c>
      <c r="H38" s="668">
        <v>112730</v>
      </c>
      <c r="I38" s="658">
        <f t="shared" si="9"/>
        <v>0.3551938259558236</v>
      </c>
      <c r="J38" s="659"/>
      <c r="K38" s="660"/>
    </row>
    <row r="39" spans="1:11" s="661" customFormat="1" ht="16.5" customHeight="1">
      <c r="A39" s="652" t="s">
        <v>69</v>
      </c>
      <c r="B39" s="667">
        <v>16477</v>
      </c>
      <c r="C39" s="654">
        <f t="shared" si="0"/>
        <v>0.04180345753182766</v>
      </c>
      <c r="D39" s="668">
        <v>27303</v>
      </c>
      <c r="E39" s="656">
        <f aca="true" t="shared" si="10" ref="E39:E45">IF(ISERROR(B39/D39-1),"         /0",(B39/D39-1))</f>
        <v>-0.3965132036772516</v>
      </c>
      <c r="F39" s="671">
        <v>102716</v>
      </c>
      <c r="G39" s="654">
        <f t="shared" si="2"/>
        <v>0.04898758856453908</v>
      </c>
      <c r="H39" s="668">
        <v>126672</v>
      </c>
      <c r="I39" s="658">
        <f aca="true" t="shared" si="11" ref="I39:I45">IF(ISERROR(F39/H39-1),"         /0",(F39/H39-1))</f>
        <v>-0.1891183529114564</v>
      </c>
      <c r="J39" s="659"/>
      <c r="K39" s="660"/>
    </row>
    <row r="40" spans="1:11" s="661" customFormat="1" ht="16.5" customHeight="1">
      <c r="A40" s="652" t="s">
        <v>46</v>
      </c>
      <c r="B40" s="667">
        <v>11208</v>
      </c>
      <c r="C40" s="654">
        <f t="shared" si="0"/>
        <v>0.028435586090715812</v>
      </c>
      <c r="D40" s="668">
        <v>14863</v>
      </c>
      <c r="E40" s="656">
        <f>IF(ISERROR(B40/D40-1),"         /0",(B40/D40-1))</f>
        <v>-0.2459126690439346</v>
      </c>
      <c r="F40" s="671">
        <v>72389</v>
      </c>
      <c r="G40" s="654">
        <f t="shared" si="2"/>
        <v>0.03452395487166965</v>
      </c>
      <c r="H40" s="668">
        <v>74090</v>
      </c>
      <c r="I40" s="658">
        <f>IF(ISERROR(F40/H40-1),"         /0",(F40/H40-1))</f>
        <v>-0.02295856390875961</v>
      </c>
      <c r="J40" s="659"/>
      <c r="K40" s="660"/>
    </row>
    <row r="41" spans="1:11" s="661" customFormat="1" ht="16.5" customHeight="1">
      <c r="A41" s="652" t="s">
        <v>80</v>
      </c>
      <c r="B41" s="667">
        <v>3973</v>
      </c>
      <c r="C41" s="654">
        <f t="shared" si="0"/>
        <v>0.010079816518416659</v>
      </c>
      <c r="D41" s="668">
        <v>4804</v>
      </c>
      <c r="E41" s="656">
        <f>IF(ISERROR(B41/D41-1),"         /0",(B41/D41-1))</f>
        <v>-0.17298084929225643</v>
      </c>
      <c r="F41" s="671">
        <v>22826</v>
      </c>
      <c r="G41" s="654">
        <f t="shared" si="2"/>
        <v>0.010886236774934471</v>
      </c>
      <c r="H41" s="668">
        <v>27715</v>
      </c>
      <c r="I41" s="658">
        <f>IF(ISERROR(F41/H41-1),"         /0",(F41/H41-1))</f>
        <v>-0.17640267003427745</v>
      </c>
      <c r="J41" s="659"/>
      <c r="K41" s="660"/>
    </row>
    <row r="42" spans="1:11" s="661" customFormat="1" ht="16.5" customHeight="1">
      <c r="A42" s="652" t="s">
        <v>81</v>
      </c>
      <c r="B42" s="667">
        <v>3232</v>
      </c>
      <c r="C42" s="654">
        <f t="shared" si="0"/>
        <v>0.008199840671412696</v>
      </c>
      <c r="D42" s="668">
        <v>8942</v>
      </c>
      <c r="E42" s="656">
        <f t="shared" si="10"/>
        <v>-0.6385596063520464</v>
      </c>
      <c r="F42" s="671">
        <v>36526</v>
      </c>
      <c r="G42" s="654">
        <f t="shared" si="2"/>
        <v>0.017420077299625712</v>
      </c>
      <c r="H42" s="668">
        <v>44890</v>
      </c>
      <c r="I42" s="658">
        <f t="shared" si="11"/>
        <v>-0.18632212073958565</v>
      </c>
      <c r="J42" s="659"/>
      <c r="K42" s="660"/>
    </row>
    <row r="43" spans="1:11" s="661" customFormat="1" ht="16.5" customHeight="1">
      <c r="A43" s="652" t="s">
        <v>49</v>
      </c>
      <c r="B43" s="667">
        <v>2683</v>
      </c>
      <c r="C43" s="654">
        <f t="shared" si="0"/>
        <v>0.006806984072215428</v>
      </c>
      <c r="D43" s="668">
        <v>2968</v>
      </c>
      <c r="E43" s="656">
        <f>IF(ISERROR(B43/D43-1),"         /0",(B43/D43-1))</f>
        <v>-0.09602425876010778</v>
      </c>
      <c r="F43" s="671">
        <v>14449</v>
      </c>
      <c r="G43" s="654">
        <f t="shared" si="2"/>
        <v>0.006891055601552097</v>
      </c>
      <c r="H43" s="668">
        <v>15781</v>
      </c>
      <c r="I43" s="658">
        <f>IF(ISERROR(F43/H43-1),"         /0",(F43/H43-1))</f>
        <v>-0.08440529750966352</v>
      </c>
      <c r="J43" s="659"/>
      <c r="K43" s="660"/>
    </row>
    <row r="44" spans="1:11" s="661" customFormat="1" ht="16.5" customHeight="1">
      <c r="A44" s="652" t="s">
        <v>47</v>
      </c>
      <c r="B44" s="667">
        <v>1472</v>
      </c>
      <c r="C44" s="654">
        <f t="shared" si="0"/>
        <v>0.003734580899851327</v>
      </c>
      <c r="D44" s="668">
        <v>1840</v>
      </c>
      <c r="E44" s="656">
        <f>IF(ISERROR(B44/D44-1),"         /0",(B44/D44-1))</f>
        <v>-0.19999999999999996</v>
      </c>
      <c r="F44" s="671">
        <v>9568</v>
      </c>
      <c r="G44" s="654">
        <f t="shared" si="2"/>
        <v>0.004563196068631079</v>
      </c>
      <c r="H44" s="668">
        <v>8382</v>
      </c>
      <c r="I44" s="658">
        <f>IF(ISERROR(F44/H44-1),"         /0",(F44/H44-1))</f>
        <v>0.14149367692674786</v>
      </c>
      <c r="J44" s="659"/>
      <c r="K44" s="660"/>
    </row>
    <row r="45" spans="1:11" s="661" customFormat="1" ht="16.5" customHeight="1" thickBot="1">
      <c r="A45" s="652" t="s">
        <v>103</v>
      </c>
      <c r="B45" s="667">
        <v>141</v>
      </c>
      <c r="C45" s="654">
        <f t="shared" si="0"/>
        <v>0.0003577281976080415</v>
      </c>
      <c r="D45" s="668">
        <v>222</v>
      </c>
      <c r="E45" s="656">
        <f t="shared" si="10"/>
        <v>-0.3648648648648649</v>
      </c>
      <c r="F45" s="671">
        <v>982</v>
      </c>
      <c r="G45" s="654">
        <f t="shared" si="2"/>
        <v>0.0004683380580472115</v>
      </c>
      <c r="H45" s="668">
        <v>1396</v>
      </c>
      <c r="I45" s="658">
        <f t="shared" si="11"/>
        <v>-0.2965616045845272</v>
      </c>
      <c r="J45" s="659"/>
      <c r="K45" s="660"/>
    </row>
    <row r="46" spans="1:11" s="666" customFormat="1" ht="16.5" customHeight="1">
      <c r="A46" s="642" t="s">
        <v>200</v>
      </c>
      <c r="B46" s="662">
        <f>SUM(B47:B51)</f>
        <v>8522</v>
      </c>
      <c r="C46" s="644">
        <f t="shared" si="0"/>
        <v>0.021620990780253403</v>
      </c>
      <c r="D46" s="663">
        <f>SUM(D47:D51)</f>
        <v>9869</v>
      </c>
      <c r="E46" s="646">
        <f aca="true" t="shared" si="12" ref="E46:E52">IF(ISERROR(B46/D46-1),"         /0",(B46/D46-1))</f>
        <v>-0.13648799270442802</v>
      </c>
      <c r="F46" s="670">
        <f>SUM(F47:F51)</f>
        <v>47254</v>
      </c>
      <c r="G46" s="644">
        <f t="shared" si="2"/>
        <v>0.022536503660858385</v>
      </c>
      <c r="H46" s="663">
        <f>SUM(H47:H51)</f>
        <v>48778</v>
      </c>
      <c r="I46" s="647">
        <f aca="true" t="shared" si="13" ref="I46:I52">IF(ISERROR(F46/H46-1),"         /0",(F46/H46-1))</f>
        <v>-0.03124359342326455</v>
      </c>
      <c r="J46" s="664"/>
      <c r="K46" s="665"/>
    </row>
    <row r="47" spans="1:11" s="661" customFormat="1" ht="16.5" customHeight="1">
      <c r="A47" s="652" t="s">
        <v>46</v>
      </c>
      <c r="B47" s="667">
        <v>3181</v>
      </c>
      <c r="C47" s="654">
        <f t="shared" si="0"/>
        <v>0.008070449621214042</v>
      </c>
      <c r="D47" s="668">
        <v>3246</v>
      </c>
      <c r="E47" s="656">
        <f t="shared" si="12"/>
        <v>-0.02002464571780649</v>
      </c>
      <c r="F47" s="671">
        <v>16691</v>
      </c>
      <c r="G47" s="654">
        <f t="shared" si="2"/>
        <v>0.007960316218804489</v>
      </c>
      <c r="H47" s="668">
        <v>15833</v>
      </c>
      <c r="I47" s="658">
        <f t="shared" si="13"/>
        <v>0.054190614539253446</v>
      </c>
      <c r="J47" s="659"/>
      <c r="K47" s="660"/>
    </row>
    <row r="48" spans="1:11" s="661" customFormat="1" ht="16.5" customHeight="1">
      <c r="A48" s="652" t="s">
        <v>47</v>
      </c>
      <c r="B48" s="667">
        <v>1934</v>
      </c>
      <c r="C48" s="654">
        <f t="shared" si="0"/>
        <v>0.004906711589886187</v>
      </c>
      <c r="D48" s="668">
        <v>1904</v>
      </c>
      <c r="E48" s="656">
        <f>IF(ISERROR(B48/D48-1),"         /0",(B48/D48-1))</f>
        <v>0.015756302521008347</v>
      </c>
      <c r="F48" s="671">
        <v>10327</v>
      </c>
      <c r="G48" s="654">
        <f t="shared" si="2"/>
        <v>0.004925180372152295</v>
      </c>
      <c r="H48" s="668">
        <v>10646</v>
      </c>
      <c r="I48" s="658">
        <f>IF(ISERROR(F48/H48-1),"         /0",(F48/H48-1))</f>
        <v>-0.029964305842569927</v>
      </c>
      <c r="J48" s="659"/>
      <c r="K48" s="660"/>
    </row>
    <row r="49" spans="1:11" s="661" customFormat="1" ht="16.5" customHeight="1">
      <c r="A49" s="652" t="s">
        <v>69</v>
      </c>
      <c r="B49" s="667">
        <v>1638</v>
      </c>
      <c r="C49" s="654">
        <f t="shared" si="0"/>
        <v>0.004155736082850865</v>
      </c>
      <c r="D49" s="668">
        <v>2018</v>
      </c>
      <c r="E49" s="656">
        <f>IF(ISERROR(B49/D49-1),"         /0",(B49/D49-1))</f>
        <v>-0.18830525272547072</v>
      </c>
      <c r="F49" s="671">
        <v>8032</v>
      </c>
      <c r="G49" s="654">
        <f t="shared" si="2"/>
        <v>0.003830642853600003</v>
      </c>
      <c r="H49" s="668">
        <v>8144</v>
      </c>
      <c r="I49" s="658">
        <f>IF(ISERROR(F49/H49-1),"         /0",(F49/H49-1))</f>
        <v>-0.013752455795677854</v>
      </c>
      <c r="J49" s="659"/>
      <c r="K49" s="660"/>
    </row>
    <row r="50" spans="1:11" s="661" customFormat="1" ht="16.5" customHeight="1">
      <c r="A50" s="652" t="s">
        <v>86</v>
      </c>
      <c r="B50" s="667">
        <v>664</v>
      </c>
      <c r="C50" s="654">
        <f t="shared" si="0"/>
        <v>0.001684620731998153</v>
      </c>
      <c r="D50" s="668">
        <v>1293</v>
      </c>
      <c r="E50" s="656">
        <f>IF(ISERROR(B50/D50-1),"         /0",(B50/D50-1))</f>
        <v>-0.4864655839133797</v>
      </c>
      <c r="F50" s="671">
        <v>5123</v>
      </c>
      <c r="G50" s="654">
        <f t="shared" si="2"/>
        <v>0.0024432748181016954</v>
      </c>
      <c r="H50" s="668">
        <v>6113</v>
      </c>
      <c r="I50" s="658">
        <f>IF(ISERROR(F50/H50-1),"         /0",(F50/H50-1))</f>
        <v>-0.16194994274496977</v>
      </c>
      <c r="J50" s="659"/>
      <c r="K50" s="660"/>
    </row>
    <row r="51" spans="1:11" s="661" customFormat="1" ht="16.5" customHeight="1" thickBot="1">
      <c r="A51" s="652" t="s">
        <v>103</v>
      </c>
      <c r="B51" s="667">
        <v>1105</v>
      </c>
      <c r="C51" s="654">
        <f t="shared" si="0"/>
        <v>0.002803472754304155</v>
      </c>
      <c r="D51" s="668">
        <v>1408</v>
      </c>
      <c r="E51" s="656">
        <f t="shared" si="12"/>
        <v>-0.21519886363636365</v>
      </c>
      <c r="F51" s="671">
        <v>7081</v>
      </c>
      <c r="G51" s="654">
        <f t="shared" si="2"/>
        <v>0.003377089398199903</v>
      </c>
      <c r="H51" s="668">
        <v>8042</v>
      </c>
      <c r="I51" s="658">
        <f t="shared" si="13"/>
        <v>-0.11949763740363095</v>
      </c>
      <c r="J51" s="659"/>
      <c r="K51" s="660"/>
    </row>
    <row r="52" spans="1:11" s="666" customFormat="1" ht="16.5" customHeight="1" thickBot="1">
      <c r="A52" s="672" t="s">
        <v>206</v>
      </c>
      <c r="B52" s="673">
        <v>665</v>
      </c>
      <c r="C52" s="674">
        <f t="shared" si="0"/>
        <v>0.0016871578114138128</v>
      </c>
      <c r="D52" s="675">
        <v>411</v>
      </c>
      <c r="E52" s="676">
        <f t="shared" si="12"/>
        <v>0.6180048661800486</v>
      </c>
      <c r="F52" s="673">
        <v>4709</v>
      </c>
      <c r="G52" s="674">
        <f t="shared" si="2"/>
        <v>0.0022458288343628506</v>
      </c>
      <c r="H52" s="675">
        <v>2755</v>
      </c>
      <c r="I52" s="676">
        <f t="shared" si="13"/>
        <v>0.7092558983666062</v>
      </c>
      <c r="J52" s="664"/>
      <c r="K52" s="665"/>
    </row>
    <row r="53" spans="1:11" s="661" customFormat="1" ht="14.25">
      <c r="A53" s="677" t="s">
        <v>237</v>
      </c>
      <c r="B53" s="678"/>
      <c r="C53" s="679"/>
      <c r="D53" s="678"/>
      <c r="E53" s="679"/>
      <c r="F53" s="678"/>
      <c r="G53" s="679"/>
      <c r="H53" s="678"/>
      <c r="I53" s="679"/>
      <c r="K53" s="660"/>
    </row>
    <row r="54" spans="2:11" s="661" customFormat="1" ht="13.5">
      <c r="B54" s="678"/>
      <c r="C54" s="679"/>
      <c r="D54" s="678"/>
      <c r="E54" s="679"/>
      <c r="F54" s="678"/>
      <c r="G54" s="679"/>
      <c r="H54" s="678"/>
      <c r="I54" s="679"/>
      <c r="K54" s="660"/>
    </row>
    <row r="55" spans="2:11" s="661" customFormat="1" ht="13.5">
      <c r="B55" s="678"/>
      <c r="C55" s="679"/>
      <c r="D55" s="678"/>
      <c r="E55" s="679"/>
      <c r="F55" s="678"/>
      <c r="G55" s="679"/>
      <c r="H55" s="678"/>
      <c r="I55" s="679"/>
      <c r="K55" s="660"/>
    </row>
    <row r="56" spans="2:11" s="661" customFormat="1" ht="13.5">
      <c r="B56" s="678"/>
      <c r="C56" s="679"/>
      <c r="D56" s="678"/>
      <c r="E56" s="679"/>
      <c r="F56" s="678"/>
      <c r="G56" s="679"/>
      <c r="H56" s="678"/>
      <c r="I56" s="679"/>
      <c r="K56" s="660"/>
    </row>
  </sheetData>
  <sheetProtection/>
  <mergeCells count="1">
    <mergeCell ref="A2:A3"/>
  </mergeCells>
  <conditionalFormatting sqref="I53:I65536 E53:E65536 I1:I3 E1:E3">
    <cfRule type="cellIs" priority="1" dxfId="0" operator="lessThan" stopIfTrue="1">
      <formula>0</formula>
    </cfRule>
  </conditionalFormatting>
  <conditionalFormatting sqref="E4:E52 I4:I5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6" right="0.24" top="0.21" bottom="0.18" header="0.18" footer="0.18"/>
  <pageSetup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O44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20.140625" style="685" customWidth="1"/>
    <col min="2" max="2" width="12.57421875" style="685" customWidth="1"/>
    <col min="3" max="3" width="10.8515625" style="685" bestFit="1" customWidth="1"/>
    <col min="4" max="4" width="12.57421875" style="685" customWidth="1"/>
    <col min="5" max="5" width="11.00390625" style="685" customWidth="1"/>
    <col min="6" max="6" width="10.7109375" style="685" customWidth="1"/>
    <col min="7" max="7" width="10.8515625" style="685" bestFit="1" customWidth="1"/>
    <col min="8" max="8" width="10.8515625" style="685" customWidth="1"/>
    <col min="9" max="9" width="10.28125" style="685" customWidth="1"/>
    <col min="10" max="11" width="9.140625" style="685" customWidth="1"/>
    <col min="12" max="12" width="11.8515625" style="685" customWidth="1"/>
    <col min="13" max="14" width="9.140625" style="685" customWidth="1"/>
    <col min="15" max="15" width="11.7109375" style="685" customWidth="1"/>
    <col min="16" max="16384" width="9.140625" style="685" customWidth="1"/>
  </cols>
  <sheetData>
    <row r="1" spans="1:9" ht="22.5" customHeight="1" thickBot="1">
      <c r="A1" s="682" t="s">
        <v>238</v>
      </c>
      <c r="B1" s="683"/>
      <c r="C1" s="683"/>
      <c r="D1" s="683"/>
      <c r="E1" s="683"/>
      <c r="F1" s="683"/>
      <c r="G1" s="683"/>
      <c r="H1" s="683"/>
      <c r="I1" s="684"/>
    </row>
    <row r="2" spans="1:9" s="690" customFormat="1" ht="14.25" customHeight="1" thickBot="1">
      <c r="A2" s="686" t="s">
        <v>160</v>
      </c>
      <c r="B2" s="687" t="s">
        <v>38</v>
      </c>
      <c r="C2" s="688"/>
      <c r="D2" s="688"/>
      <c r="E2" s="689"/>
      <c r="F2" s="688" t="s">
        <v>39</v>
      </c>
      <c r="G2" s="688"/>
      <c r="H2" s="688"/>
      <c r="I2" s="689"/>
    </row>
    <row r="3" spans="1:9" s="695" customFormat="1" ht="33.75" customHeight="1" thickBot="1">
      <c r="A3" s="691"/>
      <c r="B3" s="692" t="s">
        <v>40</v>
      </c>
      <c r="C3" s="693" t="s">
        <v>41</v>
      </c>
      <c r="D3" s="692" t="s">
        <v>42</v>
      </c>
      <c r="E3" s="694" t="s">
        <v>43</v>
      </c>
      <c r="F3" s="692" t="s">
        <v>44</v>
      </c>
      <c r="G3" s="693" t="s">
        <v>41</v>
      </c>
      <c r="H3" s="692" t="s">
        <v>45</v>
      </c>
      <c r="I3" s="694" t="s">
        <v>43</v>
      </c>
    </row>
    <row r="4" spans="1:9" s="702" customFormat="1" ht="15.75" customHeight="1">
      <c r="A4" s="696" t="s">
        <v>3</v>
      </c>
      <c r="B4" s="697">
        <f>B5+B14+B25+B31+B37+B42</f>
        <v>35057.836</v>
      </c>
      <c r="C4" s="698">
        <f aca="true" t="shared" si="0" ref="C4:C36">(B4/$B$4)</f>
        <v>1</v>
      </c>
      <c r="D4" s="699">
        <f>D5+D14+D25+D31+D37+D42</f>
        <v>46184.432</v>
      </c>
      <c r="E4" s="700">
        <f aca="true" t="shared" si="1" ref="E4:E15">(B4/D4-1)</f>
        <v>-0.24091659284669775</v>
      </c>
      <c r="F4" s="701">
        <f>F5+F14+F25+F31+F37+F42</f>
        <v>180165.49500000002</v>
      </c>
      <c r="G4" s="698">
        <f aca="true" t="shared" si="2" ref="G4:G36">(F4/$F$4)</f>
        <v>1</v>
      </c>
      <c r="H4" s="699">
        <f>H5+H14+H25+H31+H37+H42</f>
        <v>229076.67199999996</v>
      </c>
      <c r="I4" s="700">
        <f aca="true" t="shared" si="3" ref="I4:I15">(F4/H4-1)</f>
        <v>-0.21351443851951868</v>
      </c>
    </row>
    <row r="5" spans="1:15" s="708" customFormat="1" ht="15.75" customHeight="1">
      <c r="A5" s="703" t="s">
        <v>161</v>
      </c>
      <c r="B5" s="704">
        <f>SUM(B6:B13)</f>
        <v>20624.846999999998</v>
      </c>
      <c r="C5" s="705">
        <f t="shared" si="0"/>
        <v>0.588309187138647</v>
      </c>
      <c r="D5" s="706">
        <f>SUM(D6:D13)</f>
        <v>25996.556</v>
      </c>
      <c r="E5" s="707">
        <f t="shared" si="1"/>
        <v>-0.2066315630424277</v>
      </c>
      <c r="F5" s="704">
        <f>SUM(F6:F13)</f>
        <v>109494.887</v>
      </c>
      <c r="G5" s="705">
        <f t="shared" si="2"/>
        <v>0.6077461558330023</v>
      </c>
      <c r="H5" s="706">
        <f>SUM(H6:H13)</f>
        <v>134927.73599999998</v>
      </c>
      <c r="I5" s="707">
        <f t="shared" si="3"/>
        <v>-0.1884923719464171</v>
      </c>
      <c r="L5" s="709"/>
      <c r="M5" s="709"/>
      <c r="N5" s="709"/>
      <c r="O5" s="709"/>
    </row>
    <row r="6" spans="1:10" ht="15.75" customHeight="1">
      <c r="A6" s="710" t="s">
        <v>162</v>
      </c>
      <c r="B6" s="711">
        <v>14167.613999999998</v>
      </c>
      <c r="C6" s="712">
        <f t="shared" si="0"/>
        <v>0.4041211785005782</v>
      </c>
      <c r="D6" s="713">
        <v>17554.521</v>
      </c>
      <c r="E6" s="714">
        <f t="shared" si="1"/>
        <v>-0.19293645209687027</v>
      </c>
      <c r="F6" s="715">
        <v>77898.74</v>
      </c>
      <c r="G6" s="712">
        <f t="shared" si="2"/>
        <v>0.43237324660862503</v>
      </c>
      <c r="H6" s="713">
        <v>95968.83899999998</v>
      </c>
      <c r="I6" s="714">
        <f t="shared" si="3"/>
        <v>-0.1882913161010521</v>
      </c>
      <c r="J6" s="716"/>
    </row>
    <row r="7" spans="1:10" ht="15.75" customHeight="1">
      <c r="A7" s="710" t="s">
        <v>163</v>
      </c>
      <c r="B7" s="711">
        <v>3450.552</v>
      </c>
      <c r="C7" s="712">
        <f t="shared" si="0"/>
        <v>0.09842455763670067</v>
      </c>
      <c r="D7" s="713">
        <v>5069.745000000001</v>
      </c>
      <c r="E7" s="714">
        <f>(B7/D7-1)</f>
        <v>-0.31938351928943176</v>
      </c>
      <c r="F7" s="715">
        <v>18233.823999999997</v>
      </c>
      <c r="G7" s="712">
        <f t="shared" si="2"/>
        <v>0.10120597176501524</v>
      </c>
      <c r="H7" s="713">
        <v>23573.064</v>
      </c>
      <c r="I7" s="714">
        <f>(F7/H7-1)</f>
        <v>-0.22649749731303503</v>
      </c>
      <c r="J7" s="716"/>
    </row>
    <row r="8" spans="1:10" ht="15.75" customHeight="1">
      <c r="A8" s="710" t="s">
        <v>165</v>
      </c>
      <c r="B8" s="711">
        <v>935.345</v>
      </c>
      <c r="C8" s="712">
        <f t="shared" si="0"/>
        <v>0.02668005520934036</v>
      </c>
      <c r="D8" s="713">
        <v>1196.138</v>
      </c>
      <c r="E8" s="714">
        <f>(B8/D8-1)</f>
        <v>-0.2180291906117855</v>
      </c>
      <c r="F8" s="715">
        <v>3846.8150000000005</v>
      </c>
      <c r="G8" s="712">
        <f t="shared" si="2"/>
        <v>0.02135156346113888</v>
      </c>
      <c r="H8" s="713">
        <v>5606.186000000001</v>
      </c>
      <c r="I8" s="714">
        <f>(F8/H8-1)</f>
        <v>-0.3138267264054385</v>
      </c>
      <c r="J8" s="716"/>
    </row>
    <row r="9" spans="1:10" ht="15.75" customHeight="1">
      <c r="A9" s="710" t="s">
        <v>171</v>
      </c>
      <c r="B9" s="711">
        <v>383.551</v>
      </c>
      <c r="C9" s="712">
        <f t="shared" si="0"/>
        <v>0.01094052125750146</v>
      </c>
      <c r="D9" s="713">
        <v>481.725</v>
      </c>
      <c r="E9" s="714">
        <f>(B9/D9-1)</f>
        <v>-0.2037967720172298</v>
      </c>
      <c r="F9" s="715">
        <v>1807.8439999999996</v>
      </c>
      <c r="G9" s="712">
        <f t="shared" si="2"/>
        <v>0.010034352027284688</v>
      </c>
      <c r="H9" s="713">
        <v>2058.206</v>
      </c>
      <c r="I9" s="714">
        <f>(F9/H9-1)</f>
        <v>-0.12164088531468698</v>
      </c>
      <c r="J9" s="716"/>
    </row>
    <row r="10" spans="1:10" ht="15.75" customHeight="1">
      <c r="A10" s="710" t="s">
        <v>164</v>
      </c>
      <c r="B10" s="711">
        <v>180.02300000000002</v>
      </c>
      <c r="C10" s="712">
        <f t="shared" si="0"/>
        <v>0.005135028870578321</v>
      </c>
      <c r="D10" s="713">
        <v>216.109</v>
      </c>
      <c r="E10" s="714">
        <f>(B10/D10-1)</f>
        <v>-0.16698055148096558</v>
      </c>
      <c r="F10" s="715">
        <v>885.075</v>
      </c>
      <c r="G10" s="712">
        <f t="shared" si="2"/>
        <v>0.00491256663769053</v>
      </c>
      <c r="H10" s="713">
        <v>948.487</v>
      </c>
      <c r="I10" s="714">
        <f>(F10/H10-1)</f>
        <v>-0.06685595058234839</v>
      </c>
      <c r="J10" s="716"/>
    </row>
    <row r="11" spans="1:10" ht="15.75" customHeight="1">
      <c r="A11" s="710" t="s">
        <v>169</v>
      </c>
      <c r="B11" s="711">
        <v>133.131</v>
      </c>
      <c r="C11" s="712">
        <f t="shared" si="0"/>
        <v>0.0037974677045097705</v>
      </c>
      <c r="D11" s="713">
        <v>47.956</v>
      </c>
      <c r="E11" s="714">
        <f>(B11/D11-1)</f>
        <v>1.77610726499291</v>
      </c>
      <c r="F11" s="715">
        <v>502.671</v>
      </c>
      <c r="G11" s="712">
        <f t="shared" si="2"/>
        <v>0.0027900514468655606</v>
      </c>
      <c r="H11" s="713">
        <v>315.41700000000003</v>
      </c>
      <c r="I11" s="714">
        <f>(F11/H11-1)</f>
        <v>0.5936712352219442</v>
      </c>
      <c r="J11" s="716"/>
    </row>
    <row r="12" spans="1:10" ht="15.75" customHeight="1">
      <c r="A12" s="710" t="s">
        <v>172</v>
      </c>
      <c r="B12" s="711">
        <v>118.85299999999998</v>
      </c>
      <c r="C12" s="712">
        <f t="shared" si="0"/>
        <v>0.0033901978433580433</v>
      </c>
      <c r="D12" s="713">
        <v>315.838</v>
      </c>
      <c r="E12" s="714">
        <f t="shared" si="1"/>
        <v>-0.6236899929710802</v>
      </c>
      <c r="F12" s="715">
        <v>652.0989999999999</v>
      </c>
      <c r="G12" s="712">
        <f t="shared" si="2"/>
        <v>0.0036194444446757124</v>
      </c>
      <c r="H12" s="713">
        <v>1227.424</v>
      </c>
      <c r="I12" s="714">
        <f t="shared" si="3"/>
        <v>-0.4687255585681884</v>
      </c>
      <c r="J12" s="716"/>
    </row>
    <row r="13" spans="1:10" ht="15.75" customHeight="1" thickBot="1">
      <c r="A13" s="710" t="s">
        <v>148</v>
      </c>
      <c r="B13" s="711">
        <v>1255.7779999999998</v>
      </c>
      <c r="C13" s="712">
        <f t="shared" si="0"/>
        <v>0.03582018011608017</v>
      </c>
      <c r="D13" s="713">
        <v>1114.5240000000001</v>
      </c>
      <c r="E13" s="714">
        <f>(B13/D13-1)</f>
        <v>0.12673930754295082</v>
      </c>
      <c r="F13" s="715">
        <v>5667.818999999998</v>
      </c>
      <c r="G13" s="712">
        <f t="shared" si="2"/>
        <v>0.03145895944170662</v>
      </c>
      <c r="H13" s="713">
        <v>5230.113</v>
      </c>
      <c r="I13" s="714">
        <f>(F13/H13-1)</f>
        <v>0.08368958758634792</v>
      </c>
      <c r="J13" s="716"/>
    </row>
    <row r="14" spans="1:10" s="690" customFormat="1" ht="15.75" customHeight="1">
      <c r="A14" s="717" t="s">
        <v>173</v>
      </c>
      <c r="B14" s="718">
        <f>SUM(B15:B24)</f>
        <v>6172.039000000001</v>
      </c>
      <c r="C14" s="719">
        <f t="shared" si="0"/>
        <v>0.17605305130641835</v>
      </c>
      <c r="D14" s="720">
        <f>SUM(D15:D24)</f>
        <v>7640.102</v>
      </c>
      <c r="E14" s="721">
        <f t="shared" si="1"/>
        <v>-0.19215227754812692</v>
      </c>
      <c r="F14" s="718">
        <f>SUM(F15:F24)</f>
        <v>29958.767</v>
      </c>
      <c r="G14" s="722">
        <f t="shared" si="2"/>
        <v>0.16628470951110808</v>
      </c>
      <c r="H14" s="723">
        <f>SUM(H15:H24)</f>
        <v>38993.074</v>
      </c>
      <c r="I14" s="721">
        <f t="shared" si="3"/>
        <v>-0.23169004321126363</v>
      </c>
      <c r="J14" s="724"/>
    </row>
    <row r="15" spans="1:10" ht="15.75" customHeight="1">
      <c r="A15" s="725" t="s">
        <v>176</v>
      </c>
      <c r="B15" s="726">
        <v>1534.4259999999997</v>
      </c>
      <c r="C15" s="712">
        <f t="shared" si="0"/>
        <v>0.04376841742314042</v>
      </c>
      <c r="D15" s="727">
        <v>1289.605</v>
      </c>
      <c r="E15" s="714">
        <f t="shared" si="1"/>
        <v>0.1898418507992754</v>
      </c>
      <c r="F15" s="728">
        <v>5425.314000000001</v>
      </c>
      <c r="G15" s="712">
        <f t="shared" si="2"/>
        <v>0.03011294698799013</v>
      </c>
      <c r="H15" s="727">
        <v>6535.714999999999</v>
      </c>
      <c r="I15" s="729">
        <f t="shared" si="3"/>
        <v>-0.1698974021970049</v>
      </c>
      <c r="J15" s="716"/>
    </row>
    <row r="16" spans="1:10" ht="15.75" customHeight="1">
      <c r="A16" s="725" t="s">
        <v>175</v>
      </c>
      <c r="B16" s="726">
        <v>1388.885</v>
      </c>
      <c r="C16" s="712">
        <f t="shared" si="0"/>
        <v>0.039616963237548375</v>
      </c>
      <c r="D16" s="727">
        <v>2432.046</v>
      </c>
      <c r="E16" s="714">
        <f>(B16/D16-1)</f>
        <v>-0.4289232193798965</v>
      </c>
      <c r="F16" s="728">
        <v>7621.351000000001</v>
      </c>
      <c r="G16" s="712">
        <f t="shared" si="2"/>
        <v>0.042301945774911004</v>
      </c>
      <c r="H16" s="727">
        <v>12300.623000000003</v>
      </c>
      <c r="I16" s="729">
        <f>(F16/H16-1)</f>
        <v>-0.3804093499979636</v>
      </c>
      <c r="J16" s="716"/>
    </row>
    <row r="17" spans="1:10" ht="15.75" customHeight="1">
      <c r="A17" s="725" t="s">
        <v>174</v>
      </c>
      <c r="B17" s="726">
        <v>863.436</v>
      </c>
      <c r="C17" s="712">
        <f t="shared" si="0"/>
        <v>0.024628901795307617</v>
      </c>
      <c r="D17" s="727">
        <v>997.157</v>
      </c>
      <c r="E17" s="714">
        <f aca="true" t="shared" si="4" ref="E17:E24">(B17/D17-1)</f>
        <v>-0.13410225270443876</v>
      </c>
      <c r="F17" s="728">
        <v>4095.0250000000015</v>
      </c>
      <c r="G17" s="712">
        <f t="shared" si="2"/>
        <v>0.02272924124566694</v>
      </c>
      <c r="H17" s="727">
        <v>5437.691999999999</v>
      </c>
      <c r="I17" s="729">
        <f aca="true" t="shared" si="5" ref="I17:I24">(F17/H17-1)</f>
        <v>-0.24691854558882664</v>
      </c>
      <c r="J17" s="716"/>
    </row>
    <row r="18" spans="1:10" ht="15.75" customHeight="1">
      <c r="A18" s="725" t="s">
        <v>182</v>
      </c>
      <c r="B18" s="726">
        <v>499.78600000000006</v>
      </c>
      <c r="C18" s="712">
        <f t="shared" si="0"/>
        <v>0.014256042500740777</v>
      </c>
      <c r="D18" s="727">
        <v>661.971</v>
      </c>
      <c r="E18" s="714">
        <f t="shared" si="4"/>
        <v>-0.24500317989760867</v>
      </c>
      <c r="F18" s="728">
        <v>2592.28</v>
      </c>
      <c r="G18" s="712">
        <f t="shared" si="2"/>
        <v>0.014388326688192985</v>
      </c>
      <c r="H18" s="727">
        <v>3503.178000000001</v>
      </c>
      <c r="I18" s="729">
        <f t="shared" si="5"/>
        <v>-0.26002047283923346</v>
      </c>
      <c r="J18" s="716"/>
    </row>
    <row r="19" spans="1:10" ht="15.75" customHeight="1">
      <c r="A19" s="725" t="s">
        <v>239</v>
      </c>
      <c r="B19" s="726">
        <v>473.47900000000004</v>
      </c>
      <c r="C19" s="712">
        <f t="shared" si="0"/>
        <v>0.013505653914291801</v>
      </c>
      <c r="D19" s="727">
        <v>565.962</v>
      </c>
      <c r="E19" s="714">
        <f t="shared" si="4"/>
        <v>-0.16340849739028407</v>
      </c>
      <c r="F19" s="728">
        <v>2756.17</v>
      </c>
      <c r="G19" s="712">
        <f t="shared" si="2"/>
        <v>0.015297990328281226</v>
      </c>
      <c r="H19" s="727">
        <v>2942.6449999999995</v>
      </c>
      <c r="I19" s="729">
        <f t="shared" si="5"/>
        <v>-0.06336985942918683</v>
      </c>
      <c r="J19" s="716"/>
    </row>
    <row r="20" spans="1:10" ht="15.75" customHeight="1">
      <c r="A20" s="725" t="s">
        <v>177</v>
      </c>
      <c r="B20" s="726">
        <v>397.398</v>
      </c>
      <c r="C20" s="712">
        <f t="shared" si="0"/>
        <v>0.011335497148198195</v>
      </c>
      <c r="D20" s="727">
        <v>520.6429999999999</v>
      </c>
      <c r="E20" s="714">
        <f t="shared" si="4"/>
        <v>-0.23671690582606486</v>
      </c>
      <c r="F20" s="728">
        <v>1593.5520000000001</v>
      </c>
      <c r="G20" s="712">
        <f t="shared" si="2"/>
        <v>0.008844934486484218</v>
      </c>
      <c r="H20" s="727">
        <v>1724.046</v>
      </c>
      <c r="I20" s="729">
        <f t="shared" si="5"/>
        <v>-0.07569055582043627</v>
      </c>
      <c r="J20" s="716"/>
    </row>
    <row r="21" spans="1:10" ht="15.75" customHeight="1">
      <c r="A21" s="725" t="s">
        <v>178</v>
      </c>
      <c r="B21" s="726">
        <v>300.077</v>
      </c>
      <c r="C21" s="712">
        <f t="shared" si="0"/>
        <v>0.008559484390308632</v>
      </c>
      <c r="D21" s="727">
        <v>306.28100000000006</v>
      </c>
      <c r="E21" s="714">
        <f t="shared" si="4"/>
        <v>-0.02025590878964112</v>
      </c>
      <c r="F21" s="728">
        <v>1581.7630000000001</v>
      </c>
      <c r="G21" s="712">
        <f t="shared" si="2"/>
        <v>0.008779500203410203</v>
      </c>
      <c r="H21" s="727">
        <v>1611.1509999999998</v>
      </c>
      <c r="I21" s="729">
        <f t="shared" si="5"/>
        <v>-0.018240375979656553</v>
      </c>
      <c r="J21" s="716"/>
    </row>
    <row r="22" spans="1:10" ht="15.75" customHeight="1">
      <c r="A22" s="725" t="s">
        <v>180</v>
      </c>
      <c r="B22" s="726">
        <v>210.361</v>
      </c>
      <c r="C22" s="712">
        <f t="shared" si="0"/>
        <v>0.006000398883718892</v>
      </c>
      <c r="D22" s="727">
        <v>93.474</v>
      </c>
      <c r="E22" s="714">
        <f t="shared" si="4"/>
        <v>1.2504760682114813</v>
      </c>
      <c r="F22" s="728">
        <v>1316.6109999999994</v>
      </c>
      <c r="G22" s="712">
        <f t="shared" si="2"/>
        <v>0.007307786654708768</v>
      </c>
      <c r="H22" s="727">
        <v>949.205</v>
      </c>
      <c r="I22" s="729">
        <f t="shared" si="5"/>
        <v>0.3870670719180782</v>
      </c>
      <c r="J22" s="716"/>
    </row>
    <row r="23" spans="1:10" ht="15.75" customHeight="1">
      <c r="A23" s="725" t="s">
        <v>179</v>
      </c>
      <c r="B23" s="726">
        <v>147.252</v>
      </c>
      <c r="C23" s="712">
        <f t="shared" si="0"/>
        <v>0.0042002592515978454</v>
      </c>
      <c r="D23" s="727">
        <v>488.415</v>
      </c>
      <c r="E23" s="714">
        <f t="shared" si="4"/>
        <v>-0.6985104880071251</v>
      </c>
      <c r="F23" s="728">
        <v>1204.77</v>
      </c>
      <c r="G23" s="712">
        <f t="shared" si="2"/>
        <v>0.006687018510397897</v>
      </c>
      <c r="H23" s="727">
        <v>2032.655</v>
      </c>
      <c r="I23" s="729">
        <f t="shared" si="5"/>
        <v>-0.40729243280340244</v>
      </c>
      <c r="J23" s="716"/>
    </row>
    <row r="24" spans="1:10" ht="15.75" customHeight="1" thickBot="1">
      <c r="A24" s="725" t="s">
        <v>148</v>
      </c>
      <c r="B24" s="726">
        <v>356.93899999999996</v>
      </c>
      <c r="C24" s="712">
        <f t="shared" si="0"/>
        <v>0.010181432761565771</v>
      </c>
      <c r="D24" s="727">
        <v>284.548</v>
      </c>
      <c r="E24" s="714">
        <f t="shared" si="4"/>
        <v>0.2544069893304468</v>
      </c>
      <c r="F24" s="728">
        <v>1771.931</v>
      </c>
      <c r="G24" s="712">
        <f t="shared" si="2"/>
        <v>0.009835018631064733</v>
      </c>
      <c r="H24" s="727">
        <v>1956.1639999999998</v>
      </c>
      <c r="I24" s="729">
        <f t="shared" si="5"/>
        <v>-0.09418075376093193</v>
      </c>
      <c r="J24" s="716"/>
    </row>
    <row r="25" spans="1:10" s="690" customFormat="1" ht="15.75" customHeight="1">
      <c r="A25" s="717" t="s">
        <v>185</v>
      </c>
      <c r="B25" s="718">
        <f>SUM(B26:B30)</f>
        <v>3297.112</v>
      </c>
      <c r="C25" s="722">
        <f t="shared" si="0"/>
        <v>0.09404779005754947</v>
      </c>
      <c r="D25" s="730">
        <f>SUM(D26:D30)</f>
        <v>3192.2400000000002</v>
      </c>
      <c r="E25" s="721">
        <f aca="true" t="shared" si="6" ref="E25:E38">(B25/D25-1)</f>
        <v>0.03285216650377154</v>
      </c>
      <c r="F25" s="723">
        <f>SUM(F26:F30)</f>
        <v>15453.69</v>
      </c>
      <c r="G25" s="722">
        <f t="shared" si="2"/>
        <v>0.08577497039596843</v>
      </c>
      <c r="H25" s="730">
        <f>SUM(H26:H30)</f>
        <v>17097.776</v>
      </c>
      <c r="I25" s="721">
        <f aca="true" t="shared" si="7" ref="I25:I38">(F25/H25-1)</f>
        <v>-0.09615788626544186</v>
      </c>
      <c r="J25" s="724"/>
    </row>
    <row r="26" spans="1:10" ht="15.75" customHeight="1">
      <c r="A26" s="710" t="s">
        <v>240</v>
      </c>
      <c r="B26" s="711">
        <v>1341.901</v>
      </c>
      <c r="C26" s="712">
        <f t="shared" si="0"/>
        <v>0.038276777836487114</v>
      </c>
      <c r="D26" s="713">
        <v>1291.258</v>
      </c>
      <c r="E26" s="714">
        <f t="shared" si="6"/>
        <v>0.03921989253890401</v>
      </c>
      <c r="F26" s="715">
        <v>6248.596</v>
      </c>
      <c r="G26" s="712">
        <f t="shared" si="2"/>
        <v>0.0346825345219405</v>
      </c>
      <c r="H26" s="713">
        <v>7032.35</v>
      </c>
      <c r="I26" s="714">
        <f>(F26/H26-1)</f>
        <v>-0.11144979985353409</v>
      </c>
      <c r="J26" s="716"/>
    </row>
    <row r="27" spans="1:10" ht="15.75" customHeight="1">
      <c r="A27" s="710" t="s">
        <v>241</v>
      </c>
      <c r="B27" s="711">
        <v>636.315</v>
      </c>
      <c r="C27" s="712">
        <f t="shared" si="0"/>
        <v>0.01815043575422054</v>
      </c>
      <c r="D27" s="713">
        <v>367.62100000000004</v>
      </c>
      <c r="E27" s="714">
        <f>(B27/D27-1)</f>
        <v>0.7308994861555786</v>
      </c>
      <c r="F27" s="715">
        <v>2459.7560000000003</v>
      </c>
      <c r="G27" s="712">
        <f t="shared" si="2"/>
        <v>0.013652758537365882</v>
      </c>
      <c r="H27" s="713">
        <v>1848.3580000000002</v>
      </c>
      <c r="I27" s="714">
        <f>(F27/H27-1)</f>
        <v>0.33077899411261247</v>
      </c>
      <c r="J27" s="716"/>
    </row>
    <row r="28" spans="1:10" ht="15.75" customHeight="1">
      <c r="A28" s="710" t="s">
        <v>186</v>
      </c>
      <c r="B28" s="711">
        <v>558.529</v>
      </c>
      <c r="C28" s="712">
        <f t="shared" si="0"/>
        <v>0.015931645067881542</v>
      </c>
      <c r="D28" s="713">
        <v>624.485</v>
      </c>
      <c r="E28" s="714">
        <f>(B28/D28-1)</f>
        <v>-0.1056166281015557</v>
      </c>
      <c r="F28" s="715">
        <v>2718.7610000000004</v>
      </c>
      <c r="G28" s="712">
        <f t="shared" si="2"/>
        <v>0.01509035345530508</v>
      </c>
      <c r="H28" s="713">
        <v>3396.6109999999994</v>
      </c>
      <c r="I28" s="714">
        <f>(F28/H28-1)</f>
        <v>-0.19956656797025007</v>
      </c>
      <c r="J28" s="716"/>
    </row>
    <row r="29" spans="1:10" ht="15.75" customHeight="1">
      <c r="A29" s="710" t="s">
        <v>187</v>
      </c>
      <c r="B29" s="711">
        <v>291.132</v>
      </c>
      <c r="C29" s="712">
        <f t="shared" si="0"/>
        <v>0.008304334585854072</v>
      </c>
      <c r="D29" s="713">
        <v>270.923</v>
      </c>
      <c r="E29" s="714">
        <f t="shared" si="6"/>
        <v>0.07459315008323397</v>
      </c>
      <c r="F29" s="715">
        <v>1288.695</v>
      </c>
      <c r="G29" s="712">
        <f t="shared" si="2"/>
        <v>0.00715284022614874</v>
      </c>
      <c r="H29" s="713">
        <v>1454.637</v>
      </c>
      <c r="I29" s="714">
        <f t="shared" si="7"/>
        <v>-0.1140779452193228</v>
      </c>
      <c r="J29" s="716"/>
    </row>
    <row r="30" spans="1:10" ht="15.75" customHeight="1" thickBot="1">
      <c r="A30" s="710" t="s">
        <v>148</v>
      </c>
      <c r="B30" s="711">
        <v>469.235</v>
      </c>
      <c r="C30" s="712">
        <f t="shared" si="0"/>
        <v>0.013384596813106204</v>
      </c>
      <c r="D30" s="713">
        <v>637.953</v>
      </c>
      <c r="E30" s="714">
        <f>(B30/D30-1)</f>
        <v>-0.2644677585966364</v>
      </c>
      <c r="F30" s="715">
        <v>2737.8820000000014</v>
      </c>
      <c r="G30" s="712">
        <f t="shared" si="2"/>
        <v>0.015196483655208235</v>
      </c>
      <c r="H30" s="713">
        <v>3365.82</v>
      </c>
      <c r="I30" s="714">
        <f>(F30/H30-1)</f>
        <v>-0.18656315548662694</v>
      </c>
      <c r="J30" s="716"/>
    </row>
    <row r="31" spans="1:10" s="690" customFormat="1" ht="15.75" customHeight="1">
      <c r="A31" s="717" t="s">
        <v>192</v>
      </c>
      <c r="B31" s="718">
        <f>SUM(B32:B36)</f>
        <v>4032.8860000000004</v>
      </c>
      <c r="C31" s="722">
        <f t="shared" si="0"/>
        <v>0.11503522350894677</v>
      </c>
      <c r="D31" s="730">
        <f>SUM(D32:D36)</f>
        <v>5346.242</v>
      </c>
      <c r="E31" s="721">
        <f t="shared" si="6"/>
        <v>-0.24565966149680463</v>
      </c>
      <c r="F31" s="723">
        <f>SUM(F32:F36)</f>
        <v>18173.148999999998</v>
      </c>
      <c r="G31" s="722">
        <f t="shared" si="2"/>
        <v>0.10086919806703273</v>
      </c>
      <c r="H31" s="730">
        <f>SUM(H32:H36)</f>
        <v>22180.4</v>
      </c>
      <c r="I31" s="721">
        <f t="shared" si="7"/>
        <v>-0.18066630899352598</v>
      </c>
      <c r="J31" s="724"/>
    </row>
    <row r="32" spans="1:10" ht="15.75" customHeight="1">
      <c r="A32" s="710" t="s">
        <v>193</v>
      </c>
      <c r="B32" s="711">
        <v>2120.963</v>
      </c>
      <c r="C32" s="712">
        <f t="shared" si="0"/>
        <v>0.06049897090054275</v>
      </c>
      <c r="D32" s="713">
        <v>3075.65</v>
      </c>
      <c r="E32" s="714">
        <f t="shared" si="6"/>
        <v>-0.3104017037049078</v>
      </c>
      <c r="F32" s="715">
        <v>9575.205999999998</v>
      </c>
      <c r="G32" s="712">
        <f t="shared" si="2"/>
        <v>0.053146724904233174</v>
      </c>
      <c r="H32" s="713">
        <v>11042.969</v>
      </c>
      <c r="I32" s="714">
        <f t="shared" si="7"/>
        <v>-0.13291380243845663</v>
      </c>
      <c r="J32" s="716"/>
    </row>
    <row r="33" spans="1:10" ht="15.75" customHeight="1">
      <c r="A33" s="710" t="s">
        <v>196</v>
      </c>
      <c r="B33" s="711">
        <v>1401.03</v>
      </c>
      <c r="C33" s="712">
        <f t="shared" si="0"/>
        <v>0.03996339078087991</v>
      </c>
      <c r="D33" s="713">
        <v>1297.659</v>
      </c>
      <c r="E33" s="714">
        <f t="shared" si="6"/>
        <v>0.07965960240710368</v>
      </c>
      <c r="F33" s="715">
        <v>5858.861000000001</v>
      </c>
      <c r="G33" s="712">
        <f t="shared" si="2"/>
        <v>0.03251932896473878</v>
      </c>
      <c r="H33" s="713">
        <v>5980.326000000002</v>
      </c>
      <c r="I33" s="714">
        <f t="shared" si="7"/>
        <v>-0.020310765667289843</v>
      </c>
      <c r="J33" s="716"/>
    </row>
    <row r="34" spans="1:10" ht="15.75" customHeight="1">
      <c r="A34" s="710" t="s">
        <v>194</v>
      </c>
      <c r="B34" s="711">
        <v>116.56400000000001</v>
      </c>
      <c r="C34" s="712">
        <f t="shared" si="0"/>
        <v>0.003324905735767604</v>
      </c>
      <c r="D34" s="713">
        <v>138.619</v>
      </c>
      <c r="E34" s="714">
        <f>(B34/D34-1)</f>
        <v>-0.15910517317250872</v>
      </c>
      <c r="F34" s="715">
        <v>501.24899999999997</v>
      </c>
      <c r="G34" s="712">
        <f t="shared" si="2"/>
        <v>0.002782158703585278</v>
      </c>
      <c r="H34" s="713">
        <v>703.429</v>
      </c>
      <c r="I34" s="714">
        <f>(F34/H34-1)</f>
        <v>-0.28742062098662413</v>
      </c>
      <c r="J34" s="716"/>
    </row>
    <row r="35" spans="1:10" ht="15.75" customHeight="1">
      <c r="A35" s="710" t="s">
        <v>197</v>
      </c>
      <c r="B35" s="711">
        <v>111.088</v>
      </c>
      <c r="C35" s="712">
        <f t="shared" si="0"/>
        <v>0.0031687067051143713</v>
      </c>
      <c r="D35" s="713">
        <v>320.706</v>
      </c>
      <c r="E35" s="714">
        <f>(B35/D35-1)</f>
        <v>-0.6536142136411542</v>
      </c>
      <c r="F35" s="715">
        <v>643.348</v>
      </c>
      <c r="G35" s="712">
        <f t="shared" si="2"/>
        <v>0.0035708724359234264</v>
      </c>
      <c r="H35" s="713">
        <v>1504.751</v>
      </c>
      <c r="I35" s="714">
        <f>(F35/H35-1)</f>
        <v>-0.5724555092503677</v>
      </c>
      <c r="J35" s="716"/>
    </row>
    <row r="36" spans="1:10" ht="15.75" customHeight="1" thickBot="1">
      <c r="A36" s="710" t="s">
        <v>148</v>
      </c>
      <c r="B36" s="711">
        <v>283.241</v>
      </c>
      <c r="C36" s="712">
        <f t="shared" si="0"/>
        <v>0.008079249386642118</v>
      </c>
      <c r="D36" s="713">
        <v>513.608</v>
      </c>
      <c r="E36" s="714">
        <f>(B36/D36-1)</f>
        <v>-0.4485268921044844</v>
      </c>
      <c r="F36" s="715">
        <v>1594.485</v>
      </c>
      <c r="G36" s="712">
        <f t="shared" si="2"/>
        <v>0.008850113058552081</v>
      </c>
      <c r="H36" s="713">
        <v>2948.9249999999997</v>
      </c>
      <c r="I36" s="714">
        <f>(F36/H36-1)</f>
        <v>-0.45929957526895393</v>
      </c>
      <c r="J36" s="716"/>
    </row>
    <row r="37" spans="1:10" s="690" customFormat="1" ht="15.75" customHeight="1">
      <c r="A37" s="717" t="s">
        <v>200</v>
      </c>
      <c r="B37" s="718">
        <f>SUM(B38:B41)</f>
        <v>886.2770000000002</v>
      </c>
      <c r="C37" s="722">
        <f aca="true" t="shared" si="8" ref="C37:C42">(B37/$B$4)</f>
        <v>0.025280425180835467</v>
      </c>
      <c r="D37" s="730">
        <f>SUM(D38:D41)</f>
        <v>3968.0800000000004</v>
      </c>
      <c r="E37" s="721">
        <f t="shared" si="6"/>
        <v>-0.776648404266043</v>
      </c>
      <c r="F37" s="723">
        <f>SUM(F38:F41)</f>
        <v>6885.496000000001</v>
      </c>
      <c r="G37" s="722">
        <f aca="true" t="shared" si="9" ref="G37:G42">(F37/$F$4)</f>
        <v>0.03821761764093619</v>
      </c>
      <c r="H37" s="730">
        <f>SUM(H38:H41)</f>
        <v>15683.342999999999</v>
      </c>
      <c r="I37" s="721">
        <f t="shared" si="7"/>
        <v>-0.5609675819753479</v>
      </c>
      <c r="J37" s="724"/>
    </row>
    <row r="38" spans="1:10" ht="15.75" customHeight="1">
      <c r="A38" s="710" t="s">
        <v>203</v>
      </c>
      <c r="B38" s="711">
        <v>484.445</v>
      </c>
      <c r="C38" s="712">
        <f t="shared" si="8"/>
        <v>0.013818451315705851</v>
      </c>
      <c r="D38" s="713">
        <v>2374.9610000000002</v>
      </c>
      <c r="E38" s="714">
        <f t="shared" si="6"/>
        <v>-0.7960198083252736</v>
      </c>
      <c r="F38" s="715">
        <v>4076.0370000000007</v>
      </c>
      <c r="G38" s="712">
        <f t="shared" si="9"/>
        <v>0.022623849255929945</v>
      </c>
      <c r="H38" s="731">
        <v>9633.815999999997</v>
      </c>
      <c r="I38" s="714">
        <f t="shared" si="7"/>
        <v>-0.5769031710798709</v>
      </c>
      <c r="J38" s="716"/>
    </row>
    <row r="39" spans="1:10" ht="15.75" customHeight="1">
      <c r="A39" s="710" t="s">
        <v>202</v>
      </c>
      <c r="B39" s="711">
        <v>347.754</v>
      </c>
      <c r="C39" s="712">
        <f t="shared" si="8"/>
        <v>0.00991943712669544</v>
      </c>
      <c r="D39" s="713">
        <v>301.38300000000004</v>
      </c>
      <c r="E39" s="714">
        <f>(B39/D39-1)</f>
        <v>0.15386070216302827</v>
      </c>
      <c r="F39" s="715">
        <v>810.254</v>
      </c>
      <c r="G39" s="712">
        <f t="shared" si="9"/>
        <v>0.0044972762403811</v>
      </c>
      <c r="H39" s="731">
        <v>1435.9140000000004</v>
      </c>
      <c r="I39" s="714">
        <f>(F39/H39-1)</f>
        <v>-0.43572247363003647</v>
      </c>
      <c r="J39" s="716"/>
    </row>
    <row r="40" spans="1:10" ht="15.75" customHeight="1">
      <c r="A40" s="710" t="s">
        <v>201</v>
      </c>
      <c r="B40" s="711">
        <v>51.801</v>
      </c>
      <c r="C40" s="712">
        <f t="shared" si="8"/>
        <v>0.0014775869223645178</v>
      </c>
      <c r="D40" s="713">
        <v>762.095</v>
      </c>
      <c r="E40" s="714">
        <f>(B40/D40-1)</f>
        <v>-0.932028159218995</v>
      </c>
      <c r="F40" s="715">
        <v>1801.106</v>
      </c>
      <c r="G40" s="712">
        <f t="shared" si="9"/>
        <v>0.009996953079167571</v>
      </c>
      <c r="H40" s="731">
        <v>3108.282</v>
      </c>
      <c r="I40" s="714">
        <f>(F40/H40-1)</f>
        <v>-0.4205461409228636</v>
      </c>
      <c r="J40" s="716"/>
    </row>
    <row r="41" spans="1:10" ht="15.75" customHeight="1" thickBot="1">
      <c r="A41" s="710" t="s">
        <v>148</v>
      </c>
      <c r="B41" s="711">
        <v>2.277</v>
      </c>
      <c r="C41" s="712">
        <f t="shared" si="8"/>
        <v>6.49498160696513E-05</v>
      </c>
      <c r="D41" s="713">
        <v>529.641</v>
      </c>
      <c r="E41" s="714">
        <f>(B41/D41-1)</f>
        <v>-0.9957008615269588</v>
      </c>
      <c r="F41" s="715">
        <v>198.099</v>
      </c>
      <c r="G41" s="712">
        <f t="shared" si="9"/>
        <v>0.001099539065457567</v>
      </c>
      <c r="H41" s="731">
        <v>1505.331</v>
      </c>
      <c r="I41" s="714">
        <f>(F41/H41-1)</f>
        <v>-0.8684017003569314</v>
      </c>
      <c r="J41" s="716"/>
    </row>
    <row r="42" spans="1:10" ht="15.75" customHeight="1" thickBot="1">
      <c r="A42" s="732" t="s">
        <v>206</v>
      </c>
      <c r="B42" s="733">
        <v>44.675</v>
      </c>
      <c r="C42" s="734">
        <f t="shared" si="8"/>
        <v>0.001274322807602842</v>
      </c>
      <c r="D42" s="735">
        <v>41.212</v>
      </c>
      <c r="E42" s="736">
        <f>(B42/D42-1)</f>
        <v>0.08402892361448111</v>
      </c>
      <c r="F42" s="733">
        <v>199.506</v>
      </c>
      <c r="G42" s="734">
        <f t="shared" si="9"/>
        <v>0.0011073485519521925</v>
      </c>
      <c r="H42" s="735">
        <v>194.34299999999996</v>
      </c>
      <c r="I42" s="736">
        <f>(F42/H42-1)</f>
        <v>0.026566431515413713</v>
      </c>
      <c r="J42" s="716"/>
    </row>
    <row r="43" ht="14.25">
      <c r="A43" s="216" t="s">
        <v>242</v>
      </c>
    </row>
    <row r="44" ht="14.25">
      <c r="A44" s="216" t="s">
        <v>65</v>
      </c>
    </row>
  </sheetData>
  <sheetProtection/>
  <mergeCells count="4">
    <mergeCell ref="B2:E2"/>
    <mergeCell ref="F2:I2"/>
    <mergeCell ref="A2:A3"/>
    <mergeCell ref="A1:I1"/>
  </mergeCells>
  <conditionalFormatting sqref="G2:G3 C2:C3 I43:I65536 I1:I3 E1:E3 E43:E65536">
    <cfRule type="cellIs" priority="1" dxfId="0" operator="lessThan" stopIfTrue="1">
      <formula>0</formula>
    </cfRule>
  </conditionalFormatting>
  <conditionalFormatting sqref="E4:E42 I4:I4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23" right="0.24" top="0.26" bottom="0.2" header="0.25" footer="0.18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="92" zoomScaleNormal="92" zoomScalePageLayoutView="0" workbookViewId="0" topLeftCell="A1">
      <selection activeCell="A1" sqref="A1:Q1"/>
    </sheetView>
  </sheetViews>
  <sheetFormatPr defaultColWidth="9.140625" defaultRowHeight="12.75"/>
  <cols>
    <col min="1" max="1" width="25.28125" style="740" customWidth="1"/>
    <col min="2" max="2" width="8.421875" style="740" bestFit="1" customWidth="1"/>
    <col min="3" max="3" width="9.28125" style="740" bestFit="1" customWidth="1"/>
    <col min="4" max="4" width="8.421875" style="740" customWidth="1"/>
    <col min="5" max="5" width="10.8515625" style="740" bestFit="1" customWidth="1"/>
    <col min="6" max="6" width="8.421875" style="740" bestFit="1" customWidth="1"/>
    <col min="7" max="7" width="9.28125" style="740" bestFit="1" customWidth="1"/>
    <col min="8" max="8" width="8.421875" style="740" bestFit="1" customWidth="1"/>
    <col min="9" max="9" width="9.28125" style="740" customWidth="1"/>
    <col min="10" max="10" width="10.00390625" style="740" customWidth="1"/>
    <col min="11" max="11" width="9.8515625" style="740" customWidth="1"/>
    <col min="12" max="12" width="9.00390625" style="740" customWidth="1"/>
    <col min="13" max="13" width="10.8515625" style="740" bestFit="1" customWidth="1"/>
    <col min="14" max="14" width="9.140625" style="740" customWidth="1"/>
    <col min="15" max="15" width="10.00390625" style="740" customWidth="1"/>
    <col min="16" max="16" width="9.28125" style="740" customWidth="1"/>
    <col min="17" max="17" width="9.7109375" style="740" customWidth="1"/>
    <col min="18" max="16384" width="9.140625" style="740" customWidth="1"/>
  </cols>
  <sheetData>
    <row r="1" spans="1:17" ht="24" customHeight="1" thickBot="1">
      <c r="A1" s="737" t="s">
        <v>243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9"/>
    </row>
    <row r="2" spans="1:17" ht="15.75" customHeight="1" thickBot="1">
      <c r="A2" s="741" t="s">
        <v>209</v>
      </c>
      <c r="B2" s="742" t="s">
        <v>38</v>
      </c>
      <c r="C2" s="743"/>
      <c r="D2" s="743"/>
      <c r="E2" s="743"/>
      <c r="F2" s="743"/>
      <c r="G2" s="743"/>
      <c r="H2" s="743"/>
      <c r="I2" s="744"/>
      <c r="J2" s="742" t="s">
        <v>39</v>
      </c>
      <c r="K2" s="743"/>
      <c r="L2" s="743"/>
      <c r="M2" s="743"/>
      <c r="N2" s="743"/>
      <c r="O2" s="743"/>
      <c r="P2" s="743"/>
      <c r="Q2" s="744"/>
    </row>
    <row r="3" spans="1:17" s="752" customFormat="1" ht="26.25" customHeight="1">
      <c r="A3" s="745"/>
      <c r="B3" s="746" t="s">
        <v>40</v>
      </c>
      <c r="C3" s="747"/>
      <c r="D3" s="747"/>
      <c r="E3" s="748" t="s">
        <v>41</v>
      </c>
      <c r="F3" s="746" t="s">
        <v>42</v>
      </c>
      <c r="G3" s="747"/>
      <c r="H3" s="747"/>
      <c r="I3" s="749" t="s">
        <v>43</v>
      </c>
      <c r="J3" s="750" t="s">
        <v>210</v>
      </c>
      <c r="K3" s="751"/>
      <c r="L3" s="751"/>
      <c r="M3" s="748" t="s">
        <v>41</v>
      </c>
      <c r="N3" s="750" t="s">
        <v>211</v>
      </c>
      <c r="O3" s="751"/>
      <c r="P3" s="751"/>
      <c r="Q3" s="748" t="s">
        <v>43</v>
      </c>
    </row>
    <row r="4" spans="1:17" s="758" customFormat="1" ht="14.25" thickBot="1">
      <c r="A4" s="753"/>
      <c r="B4" s="754" t="s">
        <v>13</v>
      </c>
      <c r="C4" s="755" t="s">
        <v>14</v>
      </c>
      <c r="D4" s="755" t="s">
        <v>12</v>
      </c>
      <c r="E4" s="756"/>
      <c r="F4" s="754" t="s">
        <v>13</v>
      </c>
      <c r="G4" s="755" t="s">
        <v>14</v>
      </c>
      <c r="H4" s="755" t="s">
        <v>12</v>
      </c>
      <c r="I4" s="757"/>
      <c r="J4" s="754" t="s">
        <v>13</v>
      </c>
      <c r="K4" s="755" t="s">
        <v>14</v>
      </c>
      <c r="L4" s="755" t="s">
        <v>12</v>
      </c>
      <c r="M4" s="756"/>
      <c r="N4" s="754" t="s">
        <v>13</v>
      </c>
      <c r="O4" s="755" t="s">
        <v>14</v>
      </c>
      <c r="P4" s="755" t="s">
        <v>12</v>
      </c>
      <c r="Q4" s="756"/>
    </row>
    <row r="5" spans="1:17" s="765" customFormat="1" ht="18" customHeight="1" thickBot="1">
      <c r="A5" s="759" t="s">
        <v>3</v>
      </c>
      <c r="B5" s="760">
        <f>B6+B10+B18+B24+B29+B33</f>
        <v>23221.673999999995</v>
      </c>
      <c r="C5" s="761">
        <f>C6+C10+C18+C24+C29+C33</f>
        <v>11836.162</v>
      </c>
      <c r="D5" s="762">
        <f aca="true" t="shared" si="0" ref="D5:D11">C5+B5</f>
        <v>35057.835999999996</v>
      </c>
      <c r="E5" s="763">
        <f aca="true" t="shared" si="1" ref="E5:E33">D5/$D$5</f>
        <v>1</v>
      </c>
      <c r="F5" s="760">
        <f>F6+F10+F18+F24+F29+F33</f>
        <v>29112.065000000002</v>
      </c>
      <c r="G5" s="761">
        <f>G6+G10+G18+G24+G29+G33</f>
        <v>17072.367</v>
      </c>
      <c r="H5" s="762">
        <f aca="true" t="shared" si="2" ref="H5:H11">G5+F5</f>
        <v>46184.432</v>
      </c>
      <c r="I5" s="764">
        <f>IF(ISERROR(D5/H5-1),"         /0",(D5/H5-1))</f>
        <v>-0.24091659284669786</v>
      </c>
      <c r="J5" s="760">
        <f>J6+J10+J18+J24+J29+J33</f>
        <v>120545.63999999998</v>
      </c>
      <c r="K5" s="761">
        <f>K6+K10+K18+K24+K29+K33</f>
        <v>59619.85500000001</v>
      </c>
      <c r="L5" s="762">
        <f aca="true" t="shared" si="3" ref="L5:L11">K5+J5</f>
        <v>180165.495</v>
      </c>
      <c r="M5" s="763">
        <f aca="true" t="shared" si="4" ref="M5:M33">L5/$L$5</f>
        <v>1</v>
      </c>
      <c r="N5" s="760">
        <f>N6+N10+N18+N24+N29+N33</f>
        <v>146722.265</v>
      </c>
      <c r="O5" s="761">
        <f>O6+O10+O18+O24+O29+O33</f>
        <v>82354.40699999998</v>
      </c>
      <c r="P5" s="762">
        <f aca="true" t="shared" si="5" ref="P5:P11">O5+N5</f>
        <v>229076.672</v>
      </c>
      <c r="Q5" s="764">
        <f aca="true" t="shared" si="6" ref="Q5:Q17">IF(ISERROR(L5/P5-1),"         /0",(L5/P5-1))</f>
        <v>-0.2135144385195189</v>
      </c>
    </row>
    <row r="6" spans="1:17" s="771" customFormat="1" ht="18" customHeight="1">
      <c r="A6" s="766" t="s">
        <v>212</v>
      </c>
      <c r="B6" s="767">
        <f>SUM(B7:B9)</f>
        <v>15044.725999999999</v>
      </c>
      <c r="C6" s="768">
        <f>SUM(C7:C9)</f>
        <v>5580.120999999999</v>
      </c>
      <c r="D6" s="768">
        <f t="shared" si="0"/>
        <v>20624.846999999998</v>
      </c>
      <c r="E6" s="769">
        <f t="shared" si="1"/>
        <v>0.5883091871386471</v>
      </c>
      <c r="F6" s="767">
        <f>SUM(F7:F9)</f>
        <v>17768.918</v>
      </c>
      <c r="G6" s="768">
        <f>SUM(G7:G9)</f>
        <v>8227.638</v>
      </c>
      <c r="H6" s="768">
        <f t="shared" si="2"/>
        <v>25996.556000000004</v>
      </c>
      <c r="I6" s="770">
        <f aca="true" t="shared" si="7" ref="I6:I11">IF(ISERROR(D6/H6-1),"         /0",(D6/H6-1))</f>
        <v>-0.2066315630424278</v>
      </c>
      <c r="J6" s="767">
        <f>SUM(J7:J9)</f>
        <v>79945.53099999999</v>
      </c>
      <c r="K6" s="768">
        <f>SUM(K7:K9)</f>
        <v>29549.356000000007</v>
      </c>
      <c r="L6" s="768">
        <f t="shared" si="3"/>
        <v>109494.88699999999</v>
      </c>
      <c r="M6" s="769">
        <f t="shared" si="4"/>
        <v>0.6077461558330023</v>
      </c>
      <c r="N6" s="767">
        <f>SUM(N7:N9)</f>
        <v>93256.20400000001</v>
      </c>
      <c r="O6" s="768">
        <f>SUM(O7:O9)</f>
        <v>41671.53199999998</v>
      </c>
      <c r="P6" s="768">
        <f t="shared" si="5"/>
        <v>134927.73599999998</v>
      </c>
      <c r="Q6" s="770">
        <f t="shared" si="6"/>
        <v>-0.18849237194641721</v>
      </c>
    </row>
    <row r="7" spans="1:17" ht="18" customHeight="1">
      <c r="A7" s="772" t="s">
        <v>213</v>
      </c>
      <c r="B7" s="773">
        <v>14634.419</v>
      </c>
      <c r="C7" s="774">
        <v>5269.9619999999995</v>
      </c>
      <c r="D7" s="774">
        <f t="shared" si="0"/>
        <v>19904.381</v>
      </c>
      <c r="E7" s="775">
        <f t="shared" si="1"/>
        <v>0.5677584035706027</v>
      </c>
      <c r="F7" s="773">
        <v>17342.226000000002</v>
      </c>
      <c r="G7" s="774">
        <v>7878.908</v>
      </c>
      <c r="H7" s="774">
        <f t="shared" si="2"/>
        <v>25221.134000000002</v>
      </c>
      <c r="I7" s="776">
        <f t="shared" si="7"/>
        <v>-0.2108054697302667</v>
      </c>
      <c r="J7" s="773">
        <v>78289.559</v>
      </c>
      <c r="K7" s="774">
        <v>28012.199000000008</v>
      </c>
      <c r="L7" s="774">
        <f t="shared" si="3"/>
        <v>106301.758</v>
      </c>
      <c r="M7" s="775">
        <f t="shared" si="4"/>
        <v>0.5900228453844617</v>
      </c>
      <c r="N7" s="774">
        <v>91481.53600000001</v>
      </c>
      <c r="O7" s="774">
        <v>40278.88599999998</v>
      </c>
      <c r="P7" s="774">
        <f t="shared" si="5"/>
        <v>131760.422</v>
      </c>
      <c r="Q7" s="776">
        <f t="shared" si="6"/>
        <v>-0.1932193568718229</v>
      </c>
    </row>
    <row r="8" spans="1:17" ht="18" customHeight="1">
      <c r="A8" s="772" t="s">
        <v>215</v>
      </c>
      <c r="B8" s="773">
        <v>318.51599999999996</v>
      </c>
      <c r="C8" s="774">
        <v>280.92199999999997</v>
      </c>
      <c r="D8" s="774">
        <f t="shared" si="0"/>
        <v>599.4379999999999</v>
      </c>
      <c r="E8" s="775">
        <f t="shared" si="1"/>
        <v>0.017098545386543536</v>
      </c>
      <c r="F8" s="773">
        <v>277.267</v>
      </c>
      <c r="G8" s="774">
        <v>178.187</v>
      </c>
      <c r="H8" s="774">
        <f t="shared" si="2"/>
        <v>455.454</v>
      </c>
      <c r="I8" s="776">
        <f t="shared" si="7"/>
        <v>0.3161329135324311</v>
      </c>
      <c r="J8" s="773">
        <v>1133.6140000000003</v>
      </c>
      <c r="K8" s="774">
        <v>1399.8979999999997</v>
      </c>
      <c r="L8" s="774">
        <f t="shared" si="3"/>
        <v>2533.5119999999997</v>
      </c>
      <c r="M8" s="775">
        <f t="shared" si="4"/>
        <v>0.014062137702893664</v>
      </c>
      <c r="N8" s="774">
        <v>1179.445</v>
      </c>
      <c r="O8" s="774">
        <v>748.7010000000001</v>
      </c>
      <c r="P8" s="774">
        <f t="shared" si="5"/>
        <v>1928.1460000000002</v>
      </c>
      <c r="Q8" s="776">
        <f t="shared" si="6"/>
        <v>0.31396273933612884</v>
      </c>
    </row>
    <row r="9" spans="1:17" ht="18" customHeight="1" thickBot="1">
      <c r="A9" s="777" t="s">
        <v>214</v>
      </c>
      <c r="B9" s="778">
        <v>91.791</v>
      </c>
      <c r="C9" s="779">
        <v>29.237</v>
      </c>
      <c r="D9" s="779">
        <f t="shared" si="0"/>
        <v>121.02799999999999</v>
      </c>
      <c r="E9" s="780">
        <f t="shared" si="1"/>
        <v>0.003452238181500992</v>
      </c>
      <c r="F9" s="778">
        <v>149.425</v>
      </c>
      <c r="G9" s="779">
        <v>170.543</v>
      </c>
      <c r="H9" s="779">
        <f t="shared" si="2"/>
        <v>319.968</v>
      </c>
      <c r="I9" s="776">
        <f t="shared" si="7"/>
        <v>-0.6217496749674968</v>
      </c>
      <c r="J9" s="778">
        <v>522.358</v>
      </c>
      <c r="K9" s="779">
        <v>137.25900000000001</v>
      </c>
      <c r="L9" s="779">
        <f t="shared" si="3"/>
        <v>659.617</v>
      </c>
      <c r="M9" s="780">
        <f t="shared" si="4"/>
        <v>0.003661172745646995</v>
      </c>
      <c r="N9" s="779">
        <v>595.223</v>
      </c>
      <c r="O9" s="779">
        <v>643.945</v>
      </c>
      <c r="P9" s="779">
        <f t="shared" si="5"/>
        <v>1239.1680000000001</v>
      </c>
      <c r="Q9" s="776">
        <f t="shared" si="6"/>
        <v>-0.4676936460592914</v>
      </c>
    </row>
    <row r="10" spans="1:17" s="771" customFormat="1" ht="18" customHeight="1">
      <c r="A10" s="766" t="s">
        <v>173</v>
      </c>
      <c r="B10" s="767">
        <f>SUM(B11:B17)</f>
        <v>2717.157</v>
      </c>
      <c r="C10" s="768">
        <f>SUM(C11:C17)</f>
        <v>3454.882000000001</v>
      </c>
      <c r="D10" s="768">
        <f t="shared" si="0"/>
        <v>6172.039000000001</v>
      </c>
      <c r="E10" s="769">
        <f t="shared" si="1"/>
        <v>0.17605305130641838</v>
      </c>
      <c r="F10" s="767">
        <f>SUM(F11:F17)</f>
        <v>3562.044000000001</v>
      </c>
      <c r="G10" s="768">
        <f>SUM(G11:G17)</f>
        <v>4078.058</v>
      </c>
      <c r="H10" s="768">
        <f t="shared" si="2"/>
        <v>7640.102000000001</v>
      </c>
      <c r="I10" s="770">
        <f t="shared" si="7"/>
        <v>-0.19215227754812692</v>
      </c>
      <c r="J10" s="767">
        <f>SUM(J11:J17)</f>
        <v>13302.668999999998</v>
      </c>
      <c r="K10" s="768">
        <f>SUM(K11:K17)</f>
        <v>16656.098</v>
      </c>
      <c r="L10" s="768">
        <f t="shared" si="3"/>
        <v>29958.767</v>
      </c>
      <c r="M10" s="769">
        <f t="shared" si="4"/>
        <v>0.1662847095111081</v>
      </c>
      <c r="N10" s="767">
        <f>SUM(N11:N17)</f>
        <v>19025.38</v>
      </c>
      <c r="O10" s="768">
        <f>SUM(O11:O17)</f>
        <v>19967.693999999996</v>
      </c>
      <c r="P10" s="768">
        <f t="shared" si="5"/>
        <v>38993.07399999999</v>
      </c>
      <c r="Q10" s="770">
        <f t="shared" si="6"/>
        <v>-0.23169004321126352</v>
      </c>
    </row>
    <row r="11" spans="1:17" ht="18" customHeight="1">
      <c r="A11" s="781" t="s">
        <v>218</v>
      </c>
      <c r="B11" s="782">
        <v>756.9</v>
      </c>
      <c r="C11" s="783">
        <v>1375.2820000000002</v>
      </c>
      <c r="D11" s="783">
        <f t="shared" si="0"/>
        <v>2132.1820000000002</v>
      </c>
      <c r="E11" s="784">
        <f t="shared" si="1"/>
        <v>0.06081898494818678</v>
      </c>
      <c r="F11" s="782">
        <v>799.833</v>
      </c>
      <c r="G11" s="783">
        <v>1282.797</v>
      </c>
      <c r="H11" s="783">
        <f t="shared" si="2"/>
        <v>2082.63</v>
      </c>
      <c r="I11" s="785">
        <f t="shared" si="7"/>
        <v>0.023792992514272804</v>
      </c>
      <c r="J11" s="782">
        <v>3642.2309999999998</v>
      </c>
      <c r="K11" s="783">
        <v>5117.664000000001</v>
      </c>
      <c r="L11" s="783">
        <f t="shared" si="3"/>
        <v>8759.895</v>
      </c>
      <c r="M11" s="784">
        <f t="shared" si="4"/>
        <v>0.04862138002618093</v>
      </c>
      <c r="N11" s="783">
        <v>4693.229</v>
      </c>
      <c r="O11" s="783">
        <v>6215.718999999999</v>
      </c>
      <c r="P11" s="783">
        <f t="shared" si="5"/>
        <v>10908.948</v>
      </c>
      <c r="Q11" s="785">
        <f t="shared" si="6"/>
        <v>-0.1969991056882845</v>
      </c>
    </row>
    <row r="12" spans="1:17" ht="18" customHeight="1">
      <c r="A12" s="781" t="s">
        <v>216</v>
      </c>
      <c r="B12" s="782">
        <v>1033.434</v>
      </c>
      <c r="C12" s="783">
        <v>433.42400000000004</v>
      </c>
      <c r="D12" s="783">
        <f aca="true" t="shared" si="8" ref="D12:D23">C12+B12</f>
        <v>1466.858</v>
      </c>
      <c r="E12" s="784">
        <f t="shared" si="1"/>
        <v>0.041841087966753</v>
      </c>
      <c r="F12" s="782">
        <v>1809.1060000000002</v>
      </c>
      <c r="G12" s="783">
        <v>705.61</v>
      </c>
      <c r="H12" s="783">
        <f aca="true" t="shared" si="9" ref="H12:H17">G12+F12</f>
        <v>2514.7160000000003</v>
      </c>
      <c r="I12" s="785">
        <f aca="true" t="shared" si="10" ref="I12:I20">IF(ISERROR(D12/H12-1),"         /0",(D12/H12-1))</f>
        <v>-0.41669039366672034</v>
      </c>
      <c r="J12" s="782">
        <v>5495.03</v>
      </c>
      <c r="K12" s="783">
        <v>2566.7829999999994</v>
      </c>
      <c r="L12" s="783">
        <f aca="true" t="shared" si="11" ref="L12:L17">K12+J12</f>
        <v>8061.812999999999</v>
      </c>
      <c r="M12" s="784">
        <f t="shared" si="4"/>
        <v>0.04474670912984753</v>
      </c>
      <c r="N12" s="783">
        <v>9252.873</v>
      </c>
      <c r="O12" s="783">
        <v>3548.0179999999987</v>
      </c>
      <c r="P12" s="783">
        <f aca="true" t="shared" si="12" ref="P12:P17">O12+N12</f>
        <v>12800.890999999998</v>
      </c>
      <c r="Q12" s="785">
        <f t="shared" si="6"/>
        <v>-0.370214698336233</v>
      </c>
    </row>
    <row r="13" spans="1:17" ht="18" customHeight="1">
      <c r="A13" s="781" t="s">
        <v>217</v>
      </c>
      <c r="B13" s="782">
        <v>537.865</v>
      </c>
      <c r="C13" s="783">
        <v>621.6890000000001</v>
      </c>
      <c r="D13" s="783">
        <f>C13+B13</f>
        <v>1159.554</v>
      </c>
      <c r="E13" s="784">
        <f t="shared" si="1"/>
        <v>0.03307545850804939</v>
      </c>
      <c r="F13" s="782">
        <v>506.061</v>
      </c>
      <c r="G13" s="783">
        <v>584.7080000000001</v>
      </c>
      <c r="H13" s="783">
        <f t="shared" si="9"/>
        <v>1090.769</v>
      </c>
      <c r="I13" s="785">
        <f>IF(ISERROR(D13/H13-1),"         /0",(D13/H13-1))</f>
        <v>0.0630610147519779</v>
      </c>
      <c r="J13" s="782">
        <v>2567.314</v>
      </c>
      <c r="K13" s="783">
        <v>2934.749</v>
      </c>
      <c r="L13" s="783">
        <f t="shared" si="11"/>
        <v>5502.063</v>
      </c>
      <c r="M13" s="784">
        <f t="shared" si="4"/>
        <v>0.030538938657482667</v>
      </c>
      <c r="N13" s="783">
        <v>3341.646</v>
      </c>
      <c r="O13" s="783">
        <v>3049.1550000000007</v>
      </c>
      <c r="P13" s="783">
        <f t="shared" si="12"/>
        <v>6390.801000000001</v>
      </c>
      <c r="Q13" s="785">
        <f>IF(ISERROR(L13/P13-1),"         /0",(L13/P13-1))</f>
        <v>-0.1390651969917388</v>
      </c>
    </row>
    <row r="14" spans="1:17" ht="18" customHeight="1">
      <c r="A14" s="781" t="s">
        <v>219</v>
      </c>
      <c r="B14" s="782">
        <v>176.3</v>
      </c>
      <c r="C14" s="783">
        <v>760.415</v>
      </c>
      <c r="D14" s="783">
        <f>C14+B14</f>
        <v>936.7149999999999</v>
      </c>
      <c r="E14" s="784">
        <f t="shared" si="1"/>
        <v>0.026719133491297068</v>
      </c>
      <c r="F14" s="782">
        <v>228.433</v>
      </c>
      <c r="G14" s="783">
        <v>921.501</v>
      </c>
      <c r="H14" s="783">
        <f t="shared" si="9"/>
        <v>1149.934</v>
      </c>
      <c r="I14" s="785">
        <f t="shared" si="10"/>
        <v>-0.1854184674946563</v>
      </c>
      <c r="J14" s="782">
        <v>668.3190000000001</v>
      </c>
      <c r="K14" s="783">
        <v>4059.192000000001</v>
      </c>
      <c r="L14" s="783">
        <f t="shared" si="11"/>
        <v>4727.511000000001</v>
      </c>
      <c r="M14" s="784">
        <f t="shared" si="4"/>
        <v>0.026239824667869956</v>
      </c>
      <c r="N14" s="783">
        <v>654.839</v>
      </c>
      <c r="O14" s="783">
        <v>4475.345</v>
      </c>
      <c r="P14" s="783">
        <f t="shared" si="12"/>
        <v>5130.184</v>
      </c>
      <c r="Q14" s="785">
        <f>IF(ISERROR(L14/P14-1),"         /0",(L14/P14-1))</f>
        <v>-0.07849094691340486</v>
      </c>
    </row>
    <row r="15" spans="1:17" ht="18" customHeight="1">
      <c r="A15" s="781" t="s">
        <v>221</v>
      </c>
      <c r="B15" s="782">
        <v>132.961</v>
      </c>
      <c r="C15" s="783">
        <v>170.50099999999998</v>
      </c>
      <c r="D15" s="783">
        <f t="shared" si="8"/>
        <v>303.462</v>
      </c>
      <c r="E15" s="784">
        <f t="shared" si="1"/>
        <v>0.008656039123464437</v>
      </c>
      <c r="F15" s="782">
        <v>116.885</v>
      </c>
      <c r="G15" s="783">
        <v>195.85399999999998</v>
      </c>
      <c r="H15" s="783">
        <f t="shared" si="9"/>
        <v>312.739</v>
      </c>
      <c r="I15" s="785">
        <f t="shared" si="10"/>
        <v>-0.029663713192150554</v>
      </c>
      <c r="J15" s="782">
        <v>566.658</v>
      </c>
      <c r="K15" s="783">
        <v>1023.113</v>
      </c>
      <c r="L15" s="783">
        <f t="shared" si="11"/>
        <v>1589.7710000000002</v>
      </c>
      <c r="M15" s="784">
        <f t="shared" si="4"/>
        <v>0.008823948226046282</v>
      </c>
      <c r="N15" s="783">
        <v>561.82</v>
      </c>
      <c r="O15" s="783">
        <v>1061.577</v>
      </c>
      <c r="P15" s="783">
        <f t="shared" si="12"/>
        <v>1623.397</v>
      </c>
      <c r="Q15" s="785">
        <f t="shared" si="6"/>
        <v>-0.020713356005955252</v>
      </c>
    </row>
    <row r="16" spans="1:17" ht="18" customHeight="1">
      <c r="A16" s="781" t="s">
        <v>220</v>
      </c>
      <c r="B16" s="782">
        <v>55.982</v>
      </c>
      <c r="C16" s="783">
        <v>93.36700000000002</v>
      </c>
      <c r="D16" s="783">
        <f>C16+B16</f>
        <v>149.34900000000002</v>
      </c>
      <c r="E16" s="784">
        <f t="shared" si="1"/>
        <v>0.004260074694855668</v>
      </c>
      <c r="F16" s="782">
        <v>101.138</v>
      </c>
      <c r="G16" s="783">
        <v>387.58799999999997</v>
      </c>
      <c r="H16" s="783">
        <f t="shared" si="9"/>
        <v>488.726</v>
      </c>
      <c r="I16" s="785">
        <f t="shared" si="10"/>
        <v>-0.6944115925897127</v>
      </c>
      <c r="J16" s="782">
        <v>264.05800000000005</v>
      </c>
      <c r="K16" s="783">
        <v>948.4140000000001</v>
      </c>
      <c r="L16" s="783">
        <f t="shared" si="11"/>
        <v>1212.4720000000002</v>
      </c>
      <c r="M16" s="784">
        <f t="shared" si="4"/>
        <v>0.006729768094606574</v>
      </c>
      <c r="N16" s="783">
        <v>419.022</v>
      </c>
      <c r="O16" s="783">
        <v>1615.335</v>
      </c>
      <c r="P16" s="783">
        <f t="shared" si="12"/>
        <v>2034.357</v>
      </c>
      <c r="Q16" s="785">
        <f t="shared" si="6"/>
        <v>-0.40400234570431826</v>
      </c>
    </row>
    <row r="17" spans="1:17" ht="18" customHeight="1">
      <c r="A17" s="781" t="s">
        <v>222</v>
      </c>
      <c r="B17" s="782">
        <v>23.715</v>
      </c>
      <c r="C17" s="783">
        <v>0.204</v>
      </c>
      <c r="D17" s="783">
        <f t="shared" si="8"/>
        <v>23.919</v>
      </c>
      <c r="E17" s="784">
        <f t="shared" si="1"/>
        <v>0.0006822725738120289</v>
      </c>
      <c r="F17" s="782">
        <v>0.5880000000000001</v>
      </c>
      <c r="G17" s="783">
        <v>0</v>
      </c>
      <c r="H17" s="783">
        <f t="shared" si="9"/>
        <v>0.5880000000000001</v>
      </c>
      <c r="I17" s="785" t="s">
        <v>152</v>
      </c>
      <c r="J17" s="782">
        <v>99.05900000000001</v>
      </c>
      <c r="K17" s="783">
        <v>6.183</v>
      </c>
      <c r="L17" s="783">
        <f t="shared" si="11"/>
        <v>105.24200000000002</v>
      </c>
      <c r="M17" s="784">
        <f t="shared" si="4"/>
        <v>0.0005841407090741766</v>
      </c>
      <c r="N17" s="783">
        <v>101.95100000000002</v>
      </c>
      <c r="O17" s="783">
        <v>2.545</v>
      </c>
      <c r="P17" s="783">
        <f t="shared" si="12"/>
        <v>104.49600000000002</v>
      </c>
      <c r="Q17" s="785">
        <f t="shared" si="6"/>
        <v>0.0071390292451385395</v>
      </c>
    </row>
    <row r="18" spans="1:17" s="771" customFormat="1" ht="18" customHeight="1">
      <c r="A18" s="786" t="s">
        <v>185</v>
      </c>
      <c r="B18" s="787">
        <f>SUM(B19:B23)</f>
        <v>2429.136</v>
      </c>
      <c r="C18" s="788">
        <f>SUM(C19:C23)</f>
        <v>867.976</v>
      </c>
      <c r="D18" s="788">
        <f>C18+B18</f>
        <v>3297.112</v>
      </c>
      <c r="E18" s="789">
        <f t="shared" si="1"/>
        <v>0.09404779005754949</v>
      </c>
      <c r="F18" s="787">
        <f>SUM(F19:F23)</f>
        <v>2554.985</v>
      </c>
      <c r="G18" s="788">
        <f>SUM(G19:G23)</f>
        <v>637.2550000000001</v>
      </c>
      <c r="H18" s="788">
        <f aca="true" t="shared" si="13" ref="H18:H23">G18+F18</f>
        <v>3192.2400000000002</v>
      </c>
      <c r="I18" s="790">
        <f t="shared" si="10"/>
        <v>0.03285216650377154</v>
      </c>
      <c r="J18" s="787">
        <f>SUM(J19:J23)</f>
        <v>11952.864</v>
      </c>
      <c r="K18" s="788">
        <f>SUM(K19:K23)</f>
        <v>3500.826</v>
      </c>
      <c r="L18" s="788">
        <f aca="true" t="shared" si="14" ref="L18:L23">K18+J18</f>
        <v>15453.689999999999</v>
      </c>
      <c r="M18" s="789">
        <f t="shared" si="4"/>
        <v>0.08577497039596843</v>
      </c>
      <c r="N18" s="787">
        <f>SUM(N19:N23)</f>
        <v>12904.755</v>
      </c>
      <c r="O18" s="788">
        <f>SUM(O19:O23)</f>
        <v>4193.021</v>
      </c>
      <c r="P18" s="788">
        <f aca="true" t="shared" si="15" ref="P18:P23">O18+N18</f>
        <v>17097.775999999998</v>
      </c>
      <c r="Q18" s="791">
        <f aca="true" t="shared" si="16" ref="Q18:Q33">IF(ISERROR(L18/P18-1),"         /0",(L18/P18-1))</f>
        <v>-0.09615788626544175</v>
      </c>
    </row>
    <row r="19" spans="1:17" ht="18" customHeight="1">
      <c r="A19" s="781" t="s">
        <v>244</v>
      </c>
      <c r="B19" s="782">
        <v>1310.723</v>
      </c>
      <c r="C19" s="783">
        <v>31.178</v>
      </c>
      <c r="D19" s="783">
        <f t="shared" si="8"/>
        <v>1341.901</v>
      </c>
      <c r="E19" s="784">
        <f t="shared" si="1"/>
        <v>0.03827677783648712</v>
      </c>
      <c r="F19" s="782">
        <v>1291.258</v>
      </c>
      <c r="G19" s="783"/>
      <c r="H19" s="783">
        <f t="shared" si="13"/>
        <v>1291.258</v>
      </c>
      <c r="I19" s="785">
        <f t="shared" si="10"/>
        <v>0.03921989253890401</v>
      </c>
      <c r="J19" s="782">
        <v>6204.918</v>
      </c>
      <c r="K19" s="783">
        <v>43.678</v>
      </c>
      <c r="L19" s="783">
        <f t="shared" si="14"/>
        <v>6248.596</v>
      </c>
      <c r="M19" s="784">
        <f t="shared" si="4"/>
        <v>0.034682534521940506</v>
      </c>
      <c r="N19" s="782">
        <v>6451.116</v>
      </c>
      <c r="O19" s="783">
        <v>581.234</v>
      </c>
      <c r="P19" s="783">
        <f t="shared" si="15"/>
        <v>7032.35</v>
      </c>
      <c r="Q19" s="785">
        <f t="shared" si="16"/>
        <v>-0.11144979985353409</v>
      </c>
    </row>
    <row r="20" spans="1:17" ht="18" customHeight="1">
      <c r="A20" s="781" t="s">
        <v>245</v>
      </c>
      <c r="B20" s="782">
        <v>458.544</v>
      </c>
      <c r="C20" s="783">
        <v>177.771</v>
      </c>
      <c r="D20" s="783">
        <f t="shared" si="8"/>
        <v>636.3149999999999</v>
      </c>
      <c r="E20" s="784">
        <f t="shared" si="1"/>
        <v>0.01815043575422054</v>
      </c>
      <c r="F20" s="782">
        <v>315.278</v>
      </c>
      <c r="G20" s="783">
        <v>52.343</v>
      </c>
      <c r="H20" s="783">
        <f>G20+F20</f>
        <v>367.62100000000004</v>
      </c>
      <c r="I20" s="785">
        <f t="shared" si="10"/>
        <v>0.7308994861555784</v>
      </c>
      <c r="J20" s="782">
        <v>1901.4560000000001</v>
      </c>
      <c r="K20" s="783">
        <v>558.3</v>
      </c>
      <c r="L20" s="783">
        <f>K20+J20</f>
        <v>2459.7560000000003</v>
      </c>
      <c r="M20" s="784">
        <f t="shared" si="4"/>
        <v>0.013652758537365884</v>
      </c>
      <c r="N20" s="782">
        <v>1560.391</v>
      </c>
      <c r="O20" s="783">
        <v>287.967</v>
      </c>
      <c r="P20" s="783">
        <f>O20+N20</f>
        <v>1848.3580000000002</v>
      </c>
      <c r="Q20" s="785">
        <f>IF(ISERROR(L20/P20-1),"         /0",(L20/P20-1))</f>
        <v>0.33077899411261247</v>
      </c>
    </row>
    <row r="21" spans="1:17" ht="18" customHeight="1">
      <c r="A21" s="781" t="s">
        <v>223</v>
      </c>
      <c r="B21" s="782">
        <v>192.84</v>
      </c>
      <c r="C21" s="783">
        <v>413.243</v>
      </c>
      <c r="D21" s="783">
        <f t="shared" si="8"/>
        <v>606.083</v>
      </c>
      <c r="E21" s="784">
        <f t="shared" si="1"/>
        <v>0.01728808931618027</v>
      </c>
      <c r="F21" s="782">
        <v>276.468</v>
      </c>
      <c r="G21" s="783">
        <v>368.701</v>
      </c>
      <c r="H21" s="783">
        <f t="shared" si="13"/>
        <v>645.1690000000001</v>
      </c>
      <c r="I21" s="785">
        <f aca="true" t="shared" si="17" ref="I21:I33">IF(ISERROR(D21/H21-1),"         /0",(D21/H21-1))</f>
        <v>-0.060582576038216485</v>
      </c>
      <c r="J21" s="782">
        <v>1174.892</v>
      </c>
      <c r="K21" s="783">
        <v>1797.471</v>
      </c>
      <c r="L21" s="783">
        <f t="shared" si="14"/>
        <v>2972.3630000000003</v>
      </c>
      <c r="M21" s="784">
        <f t="shared" si="4"/>
        <v>0.016497959279050633</v>
      </c>
      <c r="N21" s="782">
        <v>1383.919</v>
      </c>
      <c r="O21" s="783">
        <v>2155.086</v>
      </c>
      <c r="P21" s="783">
        <f t="shared" si="15"/>
        <v>3539.005</v>
      </c>
      <c r="Q21" s="785">
        <f t="shared" si="16"/>
        <v>-0.16011336519727992</v>
      </c>
    </row>
    <row r="22" spans="1:17" ht="18" customHeight="1">
      <c r="A22" s="781" t="s">
        <v>246</v>
      </c>
      <c r="B22" s="782">
        <v>414.406</v>
      </c>
      <c r="C22" s="783"/>
      <c r="D22" s="783">
        <f t="shared" si="8"/>
        <v>414.406</v>
      </c>
      <c r="E22" s="784">
        <f t="shared" si="1"/>
        <v>0.011820638330329347</v>
      </c>
      <c r="F22" s="782">
        <v>607.916</v>
      </c>
      <c r="G22" s="783"/>
      <c r="H22" s="783">
        <f t="shared" si="13"/>
        <v>607.916</v>
      </c>
      <c r="I22" s="785">
        <f t="shared" si="17"/>
        <v>-0.3183170043229657</v>
      </c>
      <c r="J22" s="782">
        <v>2444.4610000000002</v>
      </c>
      <c r="K22" s="783">
        <v>0</v>
      </c>
      <c r="L22" s="783">
        <f t="shared" si="14"/>
        <v>2444.4610000000002</v>
      </c>
      <c r="M22" s="784">
        <f t="shared" si="4"/>
        <v>0.013567864368257642</v>
      </c>
      <c r="N22" s="782">
        <v>3179.974</v>
      </c>
      <c r="O22" s="783">
        <v>0</v>
      </c>
      <c r="P22" s="783">
        <f t="shared" si="15"/>
        <v>3179.974</v>
      </c>
      <c r="Q22" s="785">
        <f t="shared" si="16"/>
        <v>-0.2312952873199592</v>
      </c>
    </row>
    <row r="23" spans="1:17" ht="18" customHeight="1" thickBot="1">
      <c r="A23" s="781" t="s">
        <v>222</v>
      </c>
      <c r="B23" s="782">
        <v>52.623</v>
      </c>
      <c r="C23" s="783">
        <v>245.784</v>
      </c>
      <c r="D23" s="783">
        <f t="shared" si="8"/>
        <v>298.407</v>
      </c>
      <c r="E23" s="784">
        <f t="shared" si="1"/>
        <v>0.008511848820332207</v>
      </c>
      <c r="F23" s="782">
        <v>64.065</v>
      </c>
      <c r="G23" s="783">
        <v>216.211</v>
      </c>
      <c r="H23" s="783">
        <f t="shared" si="13"/>
        <v>280.276</v>
      </c>
      <c r="I23" s="785">
        <f t="shared" si="17"/>
        <v>0.06468980576289085</v>
      </c>
      <c r="J23" s="782">
        <v>227.13700000000006</v>
      </c>
      <c r="K23" s="783">
        <v>1101.377</v>
      </c>
      <c r="L23" s="783">
        <f t="shared" si="14"/>
        <v>1328.5140000000001</v>
      </c>
      <c r="M23" s="784">
        <f t="shared" si="4"/>
        <v>0.007373853689353781</v>
      </c>
      <c r="N23" s="782">
        <v>329.355</v>
      </c>
      <c r="O23" s="783">
        <v>1168.7340000000002</v>
      </c>
      <c r="P23" s="783">
        <f t="shared" si="15"/>
        <v>1498.0890000000002</v>
      </c>
      <c r="Q23" s="785">
        <f t="shared" si="16"/>
        <v>-0.11319420942280467</v>
      </c>
    </row>
    <row r="24" spans="1:17" s="771" customFormat="1" ht="18" customHeight="1">
      <c r="A24" s="766" t="s">
        <v>225</v>
      </c>
      <c r="B24" s="767">
        <f>SUM(B25:B28)</f>
        <v>2613.78</v>
      </c>
      <c r="C24" s="768">
        <f>SUM(C25:C28)</f>
        <v>1419.106</v>
      </c>
      <c r="D24" s="768">
        <f aca="true" t="shared" si="18" ref="D24:D33">C24+B24</f>
        <v>4032.8860000000004</v>
      </c>
      <c r="E24" s="769">
        <f t="shared" si="1"/>
        <v>0.11503522350894678</v>
      </c>
      <c r="F24" s="767">
        <f>SUM(F25:F28)</f>
        <v>2842.337</v>
      </c>
      <c r="G24" s="768">
        <f>SUM(G25:G28)</f>
        <v>2503.9049999999997</v>
      </c>
      <c r="H24" s="768">
        <f aca="true" t="shared" si="19" ref="H24:H33">G24+F24</f>
        <v>5346.242</v>
      </c>
      <c r="I24" s="770">
        <f t="shared" si="17"/>
        <v>-0.24565966149680463</v>
      </c>
      <c r="J24" s="767">
        <f>SUM(J25:J28)</f>
        <v>11011.037999999999</v>
      </c>
      <c r="K24" s="768">
        <f>SUM(K25:K28)</f>
        <v>7162.111</v>
      </c>
      <c r="L24" s="768">
        <f aca="true" t="shared" si="20" ref="L24:L33">K24+J24</f>
        <v>18173.148999999998</v>
      </c>
      <c r="M24" s="769">
        <f t="shared" si="4"/>
        <v>0.10086919806703275</v>
      </c>
      <c r="N24" s="767">
        <f>SUM(N25:N28)</f>
        <v>11913.010999999999</v>
      </c>
      <c r="O24" s="768">
        <f>SUM(O25:O28)</f>
        <v>10267.389000000001</v>
      </c>
      <c r="P24" s="768">
        <f aca="true" t="shared" si="21" ref="P24:P33">O24+N24</f>
        <v>22180.4</v>
      </c>
      <c r="Q24" s="770">
        <f t="shared" si="16"/>
        <v>-0.18066630899352598</v>
      </c>
    </row>
    <row r="25" spans="1:17" s="792" customFormat="1" ht="18" customHeight="1">
      <c r="A25" s="772" t="s">
        <v>226</v>
      </c>
      <c r="B25" s="773">
        <v>1517.6510000000003</v>
      </c>
      <c r="C25" s="774">
        <v>842.94</v>
      </c>
      <c r="D25" s="774">
        <f t="shared" si="18"/>
        <v>2360.5910000000003</v>
      </c>
      <c r="E25" s="775">
        <f t="shared" si="1"/>
        <v>0.06733419027917184</v>
      </c>
      <c r="F25" s="773">
        <v>1709.2730000000001</v>
      </c>
      <c r="G25" s="774">
        <v>1621.667</v>
      </c>
      <c r="H25" s="774">
        <f t="shared" si="19"/>
        <v>3330.94</v>
      </c>
      <c r="I25" s="776">
        <f t="shared" si="17"/>
        <v>-0.291313863353888</v>
      </c>
      <c r="J25" s="773">
        <v>6389.352999999998</v>
      </c>
      <c r="K25" s="774">
        <v>4297.053</v>
      </c>
      <c r="L25" s="774">
        <f t="shared" si="20"/>
        <v>10686.405999999999</v>
      </c>
      <c r="M25" s="775">
        <f t="shared" si="4"/>
        <v>0.059314387585702795</v>
      </c>
      <c r="N25" s="774">
        <v>6960.498</v>
      </c>
      <c r="O25" s="774">
        <v>5621.33</v>
      </c>
      <c r="P25" s="774">
        <f t="shared" si="21"/>
        <v>12581.828</v>
      </c>
      <c r="Q25" s="776">
        <f t="shared" si="16"/>
        <v>-0.1506475847547749</v>
      </c>
    </row>
    <row r="26" spans="1:17" s="792" customFormat="1" ht="18" customHeight="1">
      <c r="A26" s="772" t="s">
        <v>227</v>
      </c>
      <c r="B26" s="773">
        <v>882.618</v>
      </c>
      <c r="C26" s="774">
        <v>533.6</v>
      </c>
      <c r="D26" s="774">
        <f>C26+B26</f>
        <v>1416.218</v>
      </c>
      <c r="E26" s="775">
        <f t="shared" si="1"/>
        <v>0.04039661774902479</v>
      </c>
      <c r="F26" s="773">
        <v>760.6809999999999</v>
      </c>
      <c r="G26" s="774">
        <v>609.893</v>
      </c>
      <c r="H26" s="774">
        <f>G26+F26</f>
        <v>1370.574</v>
      </c>
      <c r="I26" s="776">
        <f>IF(ISERROR(D26/H26-1),"         /0",(D26/H26-1))</f>
        <v>0.03330283516249399</v>
      </c>
      <c r="J26" s="773">
        <v>3615.6330000000003</v>
      </c>
      <c r="K26" s="774">
        <v>2625.8930000000005</v>
      </c>
      <c r="L26" s="774">
        <f>K26+J26</f>
        <v>6241.526000000001</v>
      </c>
      <c r="M26" s="775">
        <f t="shared" si="4"/>
        <v>0.03464329282363419</v>
      </c>
      <c r="N26" s="774">
        <v>3241.8740000000007</v>
      </c>
      <c r="O26" s="774">
        <v>3286.4310000000005</v>
      </c>
      <c r="P26" s="774">
        <f>O26+N26</f>
        <v>6528.305000000001</v>
      </c>
      <c r="Q26" s="776">
        <f>IF(ISERROR(L26/P26-1),"         /0",(L26/P26-1))</f>
        <v>-0.04392855419592079</v>
      </c>
    </row>
    <row r="27" spans="1:17" s="792" customFormat="1" ht="18" customHeight="1">
      <c r="A27" s="772" t="s">
        <v>228</v>
      </c>
      <c r="B27" s="773">
        <v>134.719</v>
      </c>
      <c r="C27" s="774">
        <v>37.011</v>
      </c>
      <c r="D27" s="774">
        <f t="shared" si="18"/>
        <v>171.73</v>
      </c>
      <c r="E27" s="775">
        <f t="shared" si="1"/>
        <v>0.004898476905419947</v>
      </c>
      <c r="F27" s="773">
        <v>230.00900000000001</v>
      </c>
      <c r="G27" s="774">
        <v>267.91</v>
      </c>
      <c r="H27" s="774">
        <f t="shared" si="19"/>
        <v>497.91900000000004</v>
      </c>
      <c r="I27" s="776">
        <f>IF(ISERROR(D27/H27-1),"         /0",(D27/H27-1))</f>
        <v>-0.6551045451167761</v>
      </c>
      <c r="J27" s="773">
        <v>607.2919999999999</v>
      </c>
      <c r="K27" s="774">
        <v>162.465</v>
      </c>
      <c r="L27" s="774">
        <f t="shared" si="20"/>
        <v>769.757</v>
      </c>
      <c r="M27" s="775">
        <f t="shared" si="4"/>
        <v>0.004272499570464367</v>
      </c>
      <c r="N27" s="774">
        <v>1223.4409999999996</v>
      </c>
      <c r="O27" s="774">
        <v>1334.956</v>
      </c>
      <c r="P27" s="774">
        <f t="shared" si="21"/>
        <v>2558.3969999999995</v>
      </c>
      <c r="Q27" s="776">
        <f>IF(ISERROR(L27/P27-1),"         /0",(L27/P27-1))</f>
        <v>-0.699125272582793</v>
      </c>
    </row>
    <row r="28" spans="1:17" s="792" customFormat="1" ht="18" customHeight="1" thickBot="1">
      <c r="A28" s="772" t="s">
        <v>222</v>
      </c>
      <c r="B28" s="773">
        <v>78.792</v>
      </c>
      <c r="C28" s="774">
        <v>5.555</v>
      </c>
      <c r="D28" s="774">
        <f t="shared" si="18"/>
        <v>84.34700000000001</v>
      </c>
      <c r="E28" s="775">
        <f t="shared" si="1"/>
        <v>0.0024059385753302065</v>
      </c>
      <c r="F28" s="773">
        <v>142.374</v>
      </c>
      <c r="G28" s="774">
        <v>4.435</v>
      </c>
      <c r="H28" s="774">
        <f>G28+F28</f>
        <v>146.809</v>
      </c>
      <c r="I28" s="776">
        <f>IF(ISERROR(D28/H28-1),"         /0",(D28/H28-1))</f>
        <v>-0.42546437888685296</v>
      </c>
      <c r="J28" s="773">
        <v>398.76</v>
      </c>
      <c r="K28" s="774">
        <v>76.7</v>
      </c>
      <c r="L28" s="774">
        <f>K28+J28</f>
        <v>475.46</v>
      </c>
      <c r="M28" s="775">
        <f t="shared" si="4"/>
        <v>0.002639018087231409</v>
      </c>
      <c r="N28" s="774">
        <v>487.198</v>
      </c>
      <c r="O28" s="774">
        <v>24.672</v>
      </c>
      <c r="P28" s="774">
        <f>O28+N28</f>
        <v>511.87</v>
      </c>
      <c r="Q28" s="776">
        <f>IF(ISERROR(L28/P28-1),"         /0",(L28/P28-1))</f>
        <v>-0.0711313419422901</v>
      </c>
    </row>
    <row r="29" spans="1:17" s="771" customFormat="1" ht="18" customHeight="1">
      <c r="A29" s="766" t="s">
        <v>200</v>
      </c>
      <c r="B29" s="767">
        <f>SUM(B30:B32)</f>
        <v>372.848</v>
      </c>
      <c r="C29" s="768">
        <f>SUM(C30:C32)</f>
        <v>513.429</v>
      </c>
      <c r="D29" s="768">
        <f t="shared" si="18"/>
        <v>886.277</v>
      </c>
      <c r="E29" s="769">
        <f t="shared" si="1"/>
        <v>0.025280425180835467</v>
      </c>
      <c r="F29" s="767">
        <f>SUM(F30:F32)</f>
        <v>2342.569</v>
      </c>
      <c r="G29" s="768">
        <f>SUM(G30:G32)</f>
        <v>1625.511</v>
      </c>
      <c r="H29" s="768">
        <f t="shared" si="19"/>
        <v>3968.08</v>
      </c>
      <c r="I29" s="770">
        <f t="shared" si="17"/>
        <v>-0.776648404266043</v>
      </c>
      <c r="J29" s="767">
        <f>SUM(J30:J32)</f>
        <v>4139.695</v>
      </c>
      <c r="K29" s="768">
        <f>SUM(K30:K32)</f>
        <v>2745.801</v>
      </c>
      <c r="L29" s="768">
        <f t="shared" si="20"/>
        <v>6885.495999999999</v>
      </c>
      <c r="M29" s="769">
        <f t="shared" si="4"/>
        <v>0.03821761764093618</v>
      </c>
      <c r="N29" s="767">
        <f>SUM(N30:N32)</f>
        <v>9428.606999999998</v>
      </c>
      <c r="O29" s="768">
        <f>SUM(O30:O32)</f>
        <v>6254.736</v>
      </c>
      <c r="P29" s="768">
        <f t="shared" si="21"/>
        <v>15683.342999999997</v>
      </c>
      <c r="Q29" s="770">
        <f t="shared" si="16"/>
        <v>-0.5609675819753479</v>
      </c>
    </row>
    <row r="30" spans="1:17" ht="18" customHeight="1">
      <c r="A30" s="772" t="s">
        <v>231</v>
      </c>
      <c r="B30" s="773">
        <v>292.47400000000005</v>
      </c>
      <c r="C30" s="774">
        <v>244.083</v>
      </c>
      <c r="D30" s="774">
        <f t="shared" si="18"/>
        <v>536.557</v>
      </c>
      <c r="E30" s="775">
        <f t="shared" si="1"/>
        <v>0.01530490929331748</v>
      </c>
      <c r="F30" s="773">
        <v>2035.886</v>
      </c>
      <c r="G30" s="774">
        <v>1101.532</v>
      </c>
      <c r="H30" s="774">
        <f t="shared" si="19"/>
        <v>3137.4179999999997</v>
      </c>
      <c r="I30" s="776">
        <f t="shared" si="17"/>
        <v>-0.8289813470822185</v>
      </c>
      <c r="J30" s="773">
        <v>3835.333</v>
      </c>
      <c r="K30" s="774">
        <v>2043.47</v>
      </c>
      <c r="L30" s="774">
        <f t="shared" si="20"/>
        <v>5878.803</v>
      </c>
      <c r="M30" s="775">
        <f t="shared" si="4"/>
        <v>0.03263001608604356</v>
      </c>
      <c r="N30" s="774">
        <v>8240.366999999998</v>
      </c>
      <c r="O30" s="774">
        <v>4554.625</v>
      </c>
      <c r="P30" s="774">
        <f t="shared" si="21"/>
        <v>12794.991999999998</v>
      </c>
      <c r="Q30" s="776">
        <f t="shared" si="16"/>
        <v>-0.5405387514114897</v>
      </c>
    </row>
    <row r="31" spans="1:17" ht="18" customHeight="1">
      <c r="A31" s="772" t="s">
        <v>232</v>
      </c>
      <c r="B31" s="773">
        <v>78.67399999999999</v>
      </c>
      <c r="C31" s="774">
        <v>269.346</v>
      </c>
      <c r="D31" s="774">
        <f t="shared" si="18"/>
        <v>348.02</v>
      </c>
      <c r="E31" s="775">
        <f t="shared" si="1"/>
        <v>0.009927024588739591</v>
      </c>
      <c r="F31" s="773">
        <v>304.522</v>
      </c>
      <c r="G31" s="774">
        <v>255.166</v>
      </c>
      <c r="H31" s="774">
        <f>G31+F31</f>
        <v>559.688</v>
      </c>
      <c r="I31" s="776">
        <f>IF(ISERROR(D31/H31-1),"         /0",(D31/H31-1))</f>
        <v>-0.37818927688283477</v>
      </c>
      <c r="J31" s="773">
        <v>171.029</v>
      </c>
      <c r="K31" s="774">
        <v>657.3690000000001</v>
      </c>
      <c r="L31" s="774">
        <f>K31+J31</f>
        <v>828.3980000000001</v>
      </c>
      <c r="M31" s="775">
        <f t="shared" si="4"/>
        <v>0.004597983648311793</v>
      </c>
      <c r="N31" s="774">
        <v>1178.155</v>
      </c>
      <c r="O31" s="774">
        <v>1203.888</v>
      </c>
      <c r="P31" s="774">
        <f>O31+N31</f>
        <v>2382.0429999999997</v>
      </c>
      <c r="Q31" s="776">
        <f>IF(ISERROR(L31/P31-1),"         /0",(L31/P31-1))</f>
        <v>-0.6522321385466172</v>
      </c>
    </row>
    <row r="32" spans="1:17" ht="18" customHeight="1" thickBot="1">
      <c r="A32" s="772" t="s">
        <v>222</v>
      </c>
      <c r="B32" s="773">
        <v>1.7</v>
      </c>
      <c r="C32" s="774">
        <v>0</v>
      </c>
      <c r="D32" s="774">
        <f t="shared" si="18"/>
        <v>1.7</v>
      </c>
      <c r="E32" s="775">
        <f t="shared" si="1"/>
        <v>4.8491298778395796E-05</v>
      </c>
      <c r="F32" s="773">
        <v>2.161</v>
      </c>
      <c r="G32" s="774">
        <v>268.813</v>
      </c>
      <c r="H32" s="774">
        <f t="shared" si="19"/>
        <v>270.974</v>
      </c>
      <c r="I32" s="776" t="s">
        <v>152</v>
      </c>
      <c r="J32" s="773">
        <v>133.333</v>
      </c>
      <c r="K32" s="774">
        <v>44.961999999999996</v>
      </c>
      <c r="L32" s="774">
        <f t="shared" si="20"/>
        <v>178.295</v>
      </c>
      <c r="M32" s="775">
        <f t="shared" si="4"/>
        <v>0.0009896179065808355</v>
      </c>
      <c r="N32" s="774">
        <v>10.085</v>
      </c>
      <c r="O32" s="774">
        <v>496.223</v>
      </c>
      <c r="P32" s="774">
        <f t="shared" si="21"/>
        <v>506.308</v>
      </c>
      <c r="Q32" s="776" t="s">
        <v>152</v>
      </c>
    </row>
    <row r="33" spans="1:17" ht="18" customHeight="1" thickBot="1">
      <c r="A33" s="793" t="s">
        <v>206</v>
      </c>
      <c r="B33" s="794">
        <v>44.027</v>
      </c>
      <c r="C33" s="795">
        <v>0.648</v>
      </c>
      <c r="D33" s="795">
        <f t="shared" si="18"/>
        <v>44.675000000000004</v>
      </c>
      <c r="E33" s="796">
        <f t="shared" si="1"/>
        <v>0.0012743228076028427</v>
      </c>
      <c r="F33" s="794">
        <v>41.21200000000001</v>
      </c>
      <c r="G33" s="795">
        <v>0</v>
      </c>
      <c r="H33" s="795">
        <f t="shared" si="19"/>
        <v>41.21200000000001</v>
      </c>
      <c r="I33" s="797">
        <f t="shared" si="17"/>
        <v>0.08402892361448111</v>
      </c>
      <c r="J33" s="794">
        <v>193.84299999999996</v>
      </c>
      <c r="K33" s="795">
        <v>5.663</v>
      </c>
      <c r="L33" s="795">
        <f t="shared" si="20"/>
        <v>199.50599999999997</v>
      </c>
      <c r="M33" s="796">
        <f t="shared" si="4"/>
        <v>0.0011073485519521925</v>
      </c>
      <c r="N33" s="794">
        <v>194.308</v>
      </c>
      <c r="O33" s="795">
        <v>0.035</v>
      </c>
      <c r="P33" s="795">
        <f t="shared" si="21"/>
        <v>194.343</v>
      </c>
      <c r="Q33" s="797">
        <f t="shared" si="16"/>
        <v>0.02656643151541349</v>
      </c>
    </row>
    <row r="34" ht="14.25">
      <c r="A34" s="216" t="s">
        <v>247</v>
      </c>
    </row>
    <row r="35" ht="14.25">
      <c r="A35" s="216"/>
    </row>
  </sheetData>
  <sheetProtection/>
  <mergeCells count="12"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  <mergeCell ref="I3:I4"/>
    <mergeCell ref="M3:M4"/>
  </mergeCells>
  <conditionalFormatting sqref="Q34:Q65536 I34:I65536 Q1:Q4 I1:I4">
    <cfRule type="cellIs" priority="1" dxfId="0" operator="lessThan" stopIfTrue="1">
      <formula>0</formula>
    </cfRule>
  </conditionalFormatting>
  <conditionalFormatting sqref="I5:I33 Q5:Q3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2" right="0.22" top="0.41" bottom="0.2" header="0.17" footer="0.17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O54"/>
  <sheetViews>
    <sheetView showGridLines="0" zoomScale="94" zoomScaleNormal="94" zoomScalePageLayoutView="0" workbookViewId="0" topLeftCell="A1">
      <selection activeCell="A1" sqref="A1:I1"/>
    </sheetView>
  </sheetViews>
  <sheetFormatPr defaultColWidth="9.140625" defaultRowHeight="12.75"/>
  <cols>
    <col min="1" max="1" width="21.140625" style="802" customWidth="1"/>
    <col min="2" max="2" width="11.421875" style="865" customWidth="1"/>
    <col min="3" max="3" width="11.28125" style="866" customWidth="1"/>
    <col min="4" max="4" width="13.140625" style="865" customWidth="1"/>
    <col min="5" max="5" width="10.140625" style="866" customWidth="1"/>
    <col min="6" max="6" width="11.00390625" style="865" customWidth="1"/>
    <col min="7" max="7" width="11.140625" style="866" customWidth="1"/>
    <col min="8" max="8" width="11.00390625" style="865" customWidth="1"/>
    <col min="9" max="9" width="9.8515625" style="866" customWidth="1"/>
    <col min="10" max="10" width="9.140625" style="802" customWidth="1"/>
    <col min="11" max="11" width="9.140625" style="803" customWidth="1"/>
    <col min="12" max="12" width="11.8515625" style="802" customWidth="1"/>
    <col min="13" max="13" width="9.140625" style="802" customWidth="1"/>
    <col min="14" max="14" width="15.8515625" style="802" customWidth="1"/>
    <col min="15" max="15" width="11.7109375" style="802" customWidth="1"/>
    <col min="16" max="16384" width="9.140625" style="802" customWidth="1"/>
  </cols>
  <sheetData>
    <row r="1" spans="1:9" ht="24" customHeight="1" thickBot="1">
      <c r="A1" s="798" t="s">
        <v>248</v>
      </c>
      <c r="B1" s="799"/>
      <c r="C1" s="800"/>
      <c r="D1" s="799"/>
      <c r="E1" s="800"/>
      <c r="F1" s="799"/>
      <c r="G1" s="800"/>
      <c r="H1" s="799"/>
      <c r="I1" s="801"/>
    </row>
    <row r="2" spans="1:11" s="809" customFormat="1" ht="17.25" thickBot="1">
      <c r="A2" s="804" t="s">
        <v>235</v>
      </c>
      <c r="B2" s="805" t="s">
        <v>38</v>
      </c>
      <c r="C2" s="806"/>
      <c r="D2" s="807"/>
      <c r="E2" s="808"/>
      <c r="F2" s="807" t="s">
        <v>39</v>
      </c>
      <c r="G2" s="806"/>
      <c r="H2" s="807"/>
      <c r="I2" s="808"/>
      <c r="K2" s="810"/>
    </row>
    <row r="3" spans="1:11" s="817" customFormat="1" ht="31.5" customHeight="1" thickBot="1">
      <c r="A3" s="811"/>
      <c r="B3" s="812" t="s">
        <v>40</v>
      </c>
      <c r="C3" s="813" t="s">
        <v>41</v>
      </c>
      <c r="D3" s="812" t="s">
        <v>42</v>
      </c>
      <c r="E3" s="814" t="s">
        <v>43</v>
      </c>
      <c r="F3" s="815" t="s">
        <v>44</v>
      </c>
      <c r="G3" s="816" t="s">
        <v>41</v>
      </c>
      <c r="H3" s="815" t="s">
        <v>45</v>
      </c>
      <c r="I3" s="814" t="s">
        <v>43</v>
      </c>
      <c r="K3" s="818"/>
    </row>
    <row r="4" spans="1:11" s="825" customFormat="1" ht="15.75" customHeight="1" thickBot="1">
      <c r="A4" s="819" t="s">
        <v>3</v>
      </c>
      <c r="B4" s="820">
        <f>B5+B17+B28+B36+B45+B50</f>
        <v>35057.83600000001</v>
      </c>
      <c r="C4" s="821">
        <f aca="true" t="shared" si="0" ref="C4:C50">(B4/$B$4)</f>
        <v>1</v>
      </c>
      <c r="D4" s="822">
        <f>D5+D17+D28+D36+D45+D50</f>
        <v>46184.43200000001</v>
      </c>
      <c r="E4" s="823">
        <f aca="true" t="shared" si="1" ref="E4:E14">IF(ISERROR(B4/D4-1),"         /0",(B4/D4-1))</f>
        <v>-0.24091659284669764</v>
      </c>
      <c r="F4" s="820">
        <f>F5+F17+F28+F36+F45+F50</f>
        <v>180165.495</v>
      </c>
      <c r="G4" s="821">
        <f aca="true" t="shared" si="2" ref="G4:G50">(F4/$F$4)</f>
        <v>1</v>
      </c>
      <c r="H4" s="822">
        <f>H5+H17+H28+H36+H45+H50</f>
        <v>229076.672</v>
      </c>
      <c r="I4" s="824">
        <f aca="true" t="shared" si="3" ref="I4:I14">IF(ISERROR(F4/H4-1),"         /0",(F4/H4-1))</f>
        <v>-0.2135144385195189</v>
      </c>
      <c r="K4" s="826"/>
    </row>
    <row r="5" spans="1:15" s="833" customFormat="1" ht="15.75" customHeight="1">
      <c r="A5" s="827" t="s">
        <v>236</v>
      </c>
      <c r="B5" s="828">
        <f>SUM(B6:B16)</f>
        <v>20624.847000000005</v>
      </c>
      <c r="C5" s="829">
        <f t="shared" si="0"/>
        <v>0.5883091871386471</v>
      </c>
      <c r="D5" s="830">
        <f>SUM(D6:D16)</f>
        <v>25996.556000000008</v>
      </c>
      <c r="E5" s="831">
        <f t="shared" si="1"/>
        <v>-0.2066315630424277</v>
      </c>
      <c r="F5" s="828">
        <f>SUM(F6:F16)</f>
        <v>109494.88699999999</v>
      </c>
      <c r="G5" s="829">
        <f t="shared" si="2"/>
        <v>0.6077461558330023</v>
      </c>
      <c r="H5" s="830">
        <f>SUM(H6:H16)</f>
        <v>134927.736</v>
      </c>
      <c r="I5" s="832">
        <f t="shared" si="3"/>
        <v>-0.18849237194641744</v>
      </c>
      <c r="K5" s="834"/>
      <c r="L5" s="835"/>
      <c r="M5" s="836"/>
      <c r="N5" s="836"/>
      <c r="O5" s="836"/>
    </row>
    <row r="6" spans="1:11" s="846" customFormat="1" ht="15.75" customHeight="1">
      <c r="A6" s="837" t="s">
        <v>57</v>
      </c>
      <c r="B6" s="838">
        <v>7027.807999999999</v>
      </c>
      <c r="C6" s="839">
        <f t="shared" si="0"/>
        <v>0.2004632573442353</v>
      </c>
      <c r="D6" s="840">
        <v>8482.818000000001</v>
      </c>
      <c r="E6" s="841">
        <f t="shared" si="1"/>
        <v>-0.1715243684351122</v>
      </c>
      <c r="F6" s="842">
        <v>34916.37</v>
      </c>
      <c r="G6" s="839">
        <f t="shared" si="2"/>
        <v>0.19380164886733725</v>
      </c>
      <c r="H6" s="840">
        <v>45720.58400000001</v>
      </c>
      <c r="I6" s="843">
        <f t="shared" si="3"/>
        <v>-0.23630962369159603</v>
      </c>
      <c r="J6" s="844"/>
      <c r="K6" s="845"/>
    </row>
    <row r="7" spans="1:11" s="846" customFormat="1" ht="15.75" customHeight="1">
      <c r="A7" s="837" t="s">
        <v>93</v>
      </c>
      <c r="B7" s="838">
        <v>4838.887000000001</v>
      </c>
      <c r="C7" s="839">
        <f t="shared" si="0"/>
        <v>0.13802583251287956</v>
      </c>
      <c r="D7" s="840">
        <v>4130.749</v>
      </c>
      <c r="E7" s="841">
        <f t="shared" si="1"/>
        <v>0.17143089546230006</v>
      </c>
      <c r="F7" s="842">
        <v>27269.838</v>
      </c>
      <c r="G7" s="839">
        <f t="shared" si="2"/>
        <v>0.15135993715111765</v>
      </c>
      <c r="H7" s="840">
        <v>28725.176</v>
      </c>
      <c r="I7" s="843">
        <f t="shared" si="3"/>
        <v>-0.05066419784512377</v>
      </c>
      <c r="J7" s="844"/>
      <c r="K7" s="845"/>
    </row>
    <row r="8" spans="1:11" s="846" customFormat="1" ht="15.75" customHeight="1">
      <c r="A8" s="837" t="s">
        <v>94</v>
      </c>
      <c r="B8" s="838">
        <v>4459.273</v>
      </c>
      <c r="C8" s="839">
        <f t="shared" si="0"/>
        <v>0.12719761139849017</v>
      </c>
      <c r="D8" s="840">
        <v>6119.345000000001</v>
      </c>
      <c r="E8" s="841">
        <f>IF(ISERROR(B8/D8-1),"         /0",(B8/D8-1))</f>
        <v>-0.2712826291049125</v>
      </c>
      <c r="F8" s="842">
        <v>26339.433999999997</v>
      </c>
      <c r="G8" s="839">
        <f t="shared" si="2"/>
        <v>0.14619577405762407</v>
      </c>
      <c r="H8" s="840">
        <v>32935.91599999999</v>
      </c>
      <c r="I8" s="843">
        <f>IF(ISERROR(F8/H8-1),"         /0",(F8/H8-1))</f>
        <v>-0.20028233008609797</v>
      </c>
      <c r="J8" s="844"/>
      <c r="K8" s="845"/>
    </row>
    <row r="9" spans="1:11" s="846" customFormat="1" ht="15.75" customHeight="1">
      <c r="A9" s="837" t="s">
        <v>96</v>
      </c>
      <c r="B9" s="838">
        <v>938.72</v>
      </c>
      <c r="C9" s="839">
        <f t="shared" si="0"/>
        <v>0.02677632469956217</v>
      </c>
      <c r="D9" s="840">
        <v>948.507</v>
      </c>
      <c r="E9" s="841">
        <f>IF(ISERROR(B9/D9-1),"         /0",(B9/D9-1))</f>
        <v>-0.010318321319716106</v>
      </c>
      <c r="F9" s="842">
        <v>4522.108</v>
      </c>
      <c r="G9" s="839">
        <f t="shared" si="2"/>
        <v>0.025099745098249807</v>
      </c>
      <c r="H9" s="840">
        <v>5143.018000000001</v>
      </c>
      <c r="I9" s="843">
        <f>IF(ISERROR(F9/H9-1),"         /0",(F9/H9-1))</f>
        <v>-0.1207287238738034</v>
      </c>
      <c r="J9" s="844"/>
      <c r="K9" s="845"/>
    </row>
    <row r="10" spans="1:11" s="846" customFormat="1" ht="15.75" customHeight="1">
      <c r="A10" s="837" t="s">
        <v>98</v>
      </c>
      <c r="B10" s="838">
        <v>695.451</v>
      </c>
      <c r="C10" s="839">
        <f t="shared" si="0"/>
        <v>0.01983724836866713</v>
      </c>
      <c r="D10" s="840">
        <v>690.076</v>
      </c>
      <c r="E10" s="841">
        <f>IF(ISERROR(B10/D10-1),"         /0",(B10/D10-1))</f>
        <v>0.007788997153936661</v>
      </c>
      <c r="F10" s="842">
        <v>3974.057</v>
      </c>
      <c r="G10" s="839">
        <f t="shared" si="2"/>
        <v>0.022057814122509973</v>
      </c>
      <c r="H10" s="840">
        <v>2411.22</v>
      </c>
      <c r="I10" s="843">
        <f>IF(ISERROR(F10/H10-1),"         /0",(F10/H10-1))</f>
        <v>0.6481519728602119</v>
      </c>
      <c r="J10" s="844"/>
      <c r="K10" s="845"/>
    </row>
    <row r="11" spans="1:11" s="846" customFormat="1" ht="15.75" customHeight="1">
      <c r="A11" s="837" t="s">
        <v>46</v>
      </c>
      <c r="B11" s="838">
        <v>668.3109999999999</v>
      </c>
      <c r="C11" s="839">
        <f t="shared" si="0"/>
        <v>0.01906309904581674</v>
      </c>
      <c r="D11" s="840">
        <v>936.9979999999999</v>
      </c>
      <c r="E11" s="841">
        <f>IF(ISERROR(B11/D11-1),"         /0",(B11/D11-1))</f>
        <v>-0.2867530133468802</v>
      </c>
      <c r="F11" s="842">
        <v>3570.3629999999994</v>
      </c>
      <c r="G11" s="839">
        <f t="shared" si="2"/>
        <v>0.01981712980057585</v>
      </c>
      <c r="H11" s="840">
        <v>4703.385999999999</v>
      </c>
      <c r="I11" s="843">
        <f>IF(ISERROR(F11/H11-1),"         /0",(F11/H11-1))</f>
        <v>-0.24089517636868407</v>
      </c>
      <c r="J11" s="844"/>
      <c r="K11" s="845"/>
    </row>
    <row r="12" spans="1:11" s="846" customFormat="1" ht="15.75" customHeight="1">
      <c r="A12" s="837" t="s">
        <v>95</v>
      </c>
      <c r="B12" s="838">
        <v>579.693</v>
      </c>
      <c r="C12" s="839">
        <f t="shared" si="0"/>
        <v>0.016535333213379168</v>
      </c>
      <c r="D12" s="840">
        <v>481.342</v>
      </c>
      <c r="E12" s="841">
        <f t="shared" si="1"/>
        <v>0.20432665339820755</v>
      </c>
      <c r="F12" s="842">
        <v>2678.995</v>
      </c>
      <c r="G12" s="839">
        <f t="shared" si="2"/>
        <v>0.01486963416607603</v>
      </c>
      <c r="H12" s="840">
        <v>1872.0160000000005</v>
      </c>
      <c r="I12" s="843">
        <f t="shared" si="3"/>
        <v>0.43107484124067263</v>
      </c>
      <c r="J12" s="844"/>
      <c r="K12" s="845"/>
    </row>
    <row r="13" spans="1:11" s="846" customFormat="1" ht="15.75" customHeight="1">
      <c r="A13" s="837" t="s">
        <v>101</v>
      </c>
      <c r="B13" s="838">
        <v>523.518</v>
      </c>
      <c r="C13" s="839">
        <f t="shared" si="0"/>
        <v>0.014932981031687177</v>
      </c>
      <c r="D13" s="840">
        <v>1793.112</v>
      </c>
      <c r="E13" s="841">
        <f t="shared" si="1"/>
        <v>-0.708039430888868</v>
      </c>
      <c r="F13" s="842">
        <v>1836.568</v>
      </c>
      <c r="G13" s="839">
        <f t="shared" si="2"/>
        <v>0.010193783221365445</v>
      </c>
      <c r="H13" s="840">
        <v>5353.6320000000005</v>
      </c>
      <c r="I13" s="843">
        <f t="shared" si="3"/>
        <v>-0.6569491515292796</v>
      </c>
      <c r="J13" s="844"/>
      <c r="K13" s="845"/>
    </row>
    <row r="14" spans="1:11" s="846" customFormat="1" ht="15.75" customHeight="1">
      <c r="A14" s="837" t="s">
        <v>102</v>
      </c>
      <c r="B14" s="838">
        <v>347.946</v>
      </c>
      <c r="C14" s="839">
        <f t="shared" si="0"/>
        <v>0.009924913791028058</v>
      </c>
      <c r="D14" s="840">
        <v>296.218</v>
      </c>
      <c r="E14" s="841">
        <f t="shared" si="1"/>
        <v>0.17462814548744499</v>
      </c>
      <c r="F14" s="842">
        <v>1927.575</v>
      </c>
      <c r="G14" s="839">
        <f t="shared" si="2"/>
        <v>0.010698913240851142</v>
      </c>
      <c r="H14" s="840">
        <v>1725.0140000000001</v>
      </c>
      <c r="I14" s="843">
        <f t="shared" si="3"/>
        <v>0.11742571364638188</v>
      </c>
      <c r="J14" s="844"/>
      <c r="K14" s="845"/>
    </row>
    <row r="15" spans="1:11" s="846" customFormat="1" ht="15.75" customHeight="1">
      <c r="A15" s="837" t="s">
        <v>68</v>
      </c>
      <c r="B15" s="838">
        <v>257.286</v>
      </c>
      <c r="C15" s="839">
        <f t="shared" si="0"/>
        <v>0.00733890135146961</v>
      </c>
      <c r="D15" s="840">
        <v>400.44300000000004</v>
      </c>
      <c r="E15" s="841">
        <f aca="true" t="shared" si="4" ref="E15:E27">IF(ISERROR(B15/D15-1),"         /0",(B15/D15-1))</f>
        <v>-0.3574965725459055</v>
      </c>
      <c r="F15" s="842">
        <v>1032.5</v>
      </c>
      <c r="G15" s="839">
        <f t="shared" si="2"/>
        <v>0.005730842079389286</v>
      </c>
      <c r="H15" s="840">
        <v>1916.776</v>
      </c>
      <c r="I15" s="843">
        <f aca="true" t="shared" si="5" ref="I15:I27">IF(ISERROR(F15/H15-1),"         /0",(F15/H15-1))</f>
        <v>-0.46133507514701777</v>
      </c>
      <c r="J15" s="844"/>
      <c r="K15" s="845"/>
    </row>
    <row r="16" spans="1:11" s="846" customFormat="1" ht="15.75" customHeight="1" thickBot="1">
      <c r="A16" s="837" t="s">
        <v>103</v>
      </c>
      <c r="B16" s="838">
        <v>287.954</v>
      </c>
      <c r="C16" s="839">
        <f t="shared" si="0"/>
        <v>0.00821368438143187</v>
      </c>
      <c r="D16" s="840">
        <v>1716.9479999999999</v>
      </c>
      <c r="E16" s="841">
        <f t="shared" si="4"/>
        <v>-0.8322872911701461</v>
      </c>
      <c r="F16" s="842">
        <v>1427.0790000000002</v>
      </c>
      <c r="G16" s="839">
        <f t="shared" si="2"/>
        <v>0.007920934027905844</v>
      </c>
      <c r="H16" s="840">
        <v>4420.998</v>
      </c>
      <c r="I16" s="843">
        <f t="shared" si="5"/>
        <v>-0.6772043325963956</v>
      </c>
      <c r="J16" s="844"/>
      <c r="K16" s="845"/>
    </row>
    <row r="17" spans="1:11" s="851" customFormat="1" ht="15.75" customHeight="1">
      <c r="A17" s="827" t="s">
        <v>173</v>
      </c>
      <c r="B17" s="847">
        <f>SUM(B18:B27)</f>
        <v>6172.039000000001</v>
      </c>
      <c r="C17" s="829">
        <f t="shared" si="0"/>
        <v>0.17605305130641832</v>
      </c>
      <c r="D17" s="848">
        <f>SUM(D18:D27)</f>
        <v>7640.102000000001</v>
      </c>
      <c r="E17" s="831">
        <f t="shared" si="4"/>
        <v>-0.19215227754812692</v>
      </c>
      <c r="F17" s="847">
        <f>SUM(F18:F27)</f>
        <v>29958.767000000007</v>
      </c>
      <c r="G17" s="829">
        <f t="shared" si="2"/>
        <v>0.16628470951110816</v>
      </c>
      <c r="H17" s="848">
        <f>SUM(H18:H27)</f>
        <v>38993.07399999999</v>
      </c>
      <c r="I17" s="832">
        <f t="shared" si="5"/>
        <v>-0.2316900432112633</v>
      </c>
      <c r="J17" s="849"/>
      <c r="K17" s="850"/>
    </row>
    <row r="18" spans="1:11" s="846" customFormat="1" ht="15.75" customHeight="1">
      <c r="A18" s="837" t="s">
        <v>57</v>
      </c>
      <c r="B18" s="852">
        <v>1610.065</v>
      </c>
      <c r="C18" s="839">
        <f t="shared" si="0"/>
        <v>0.04592596645155165</v>
      </c>
      <c r="D18" s="853">
        <v>1358.5310000000002</v>
      </c>
      <c r="E18" s="841">
        <f t="shared" si="4"/>
        <v>0.18515146139469763</v>
      </c>
      <c r="F18" s="852">
        <v>6650.902000000003</v>
      </c>
      <c r="G18" s="839">
        <f t="shared" si="2"/>
        <v>0.03691551481597519</v>
      </c>
      <c r="H18" s="853">
        <v>8104.05</v>
      </c>
      <c r="I18" s="843">
        <f t="shared" si="5"/>
        <v>-0.1793113319883265</v>
      </c>
      <c r="J18" s="844"/>
      <c r="K18" s="845"/>
    </row>
    <row r="19" spans="1:11" s="846" customFormat="1" ht="15.75" customHeight="1">
      <c r="A19" s="837" t="s">
        <v>46</v>
      </c>
      <c r="B19" s="852">
        <v>1461.8480000000002</v>
      </c>
      <c r="C19" s="839">
        <f t="shared" si="0"/>
        <v>0.041698181256823716</v>
      </c>
      <c r="D19" s="853">
        <v>2215.8030000000003</v>
      </c>
      <c r="E19" s="841">
        <f t="shared" si="4"/>
        <v>-0.34026264970306475</v>
      </c>
      <c r="F19" s="852">
        <v>8375.332</v>
      </c>
      <c r="G19" s="839">
        <f t="shared" si="2"/>
        <v>0.046486881408673734</v>
      </c>
      <c r="H19" s="853">
        <v>10353.61</v>
      </c>
      <c r="I19" s="843">
        <f t="shared" si="5"/>
        <v>-0.19107132681258032</v>
      </c>
      <c r="J19" s="844"/>
      <c r="K19" s="845"/>
    </row>
    <row r="20" spans="1:11" s="846" customFormat="1" ht="15.75" customHeight="1">
      <c r="A20" s="837" t="s">
        <v>56</v>
      </c>
      <c r="B20" s="852">
        <v>979.146</v>
      </c>
      <c r="C20" s="839">
        <f t="shared" si="0"/>
        <v>0.027929447784512416</v>
      </c>
      <c r="D20" s="853">
        <v>2257.004</v>
      </c>
      <c r="E20" s="841">
        <f>IF(ISERROR(B20/D20-1),"         /0",(B20/D20-1))</f>
        <v>-0.5661744507320323</v>
      </c>
      <c r="F20" s="852">
        <v>5782.934</v>
      </c>
      <c r="G20" s="839">
        <f t="shared" si="2"/>
        <v>0.032097899767100244</v>
      </c>
      <c r="H20" s="853">
        <v>11471.446</v>
      </c>
      <c r="I20" s="843">
        <f>IF(ISERROR(F20/H20-1),"         /0",(F20/H20-1))</f>
        <v>-0.4958844769874695</v>
      </c>
      <c r="J20" s="844"/>
      <c r="K20" s="845"/>
    </row>
    <row r="21" spans="1:11" s="846" customFormat="1" ht="15.75" customHeight="1">
      <c r="A21" s="837" t="s">
        <v>95</v>
      </c>
      <c r="B21" s="852">
        <v>622.4259999999999</v>
      </c>
      <c r="C21" s="839">
        <f t="shared" si="0"/>
        <v>0.01775426184320104</v>
      </c>
      <c r="D21" s="853">
        <v>192.55</v>
      </c>
      <c r="E21" s="841">
        <f>IF(ISERROR(B21/D21-1),"         /0",(B21/D21-1))</f>
        <v>2.232542196831991</v>
      </c>
      <c r="F21" s="852">
        <v>1412.808</v>
      </c>
      <c r="G21" s="839">
        <f t="shared" si="2"/>
        <v>0.007841723522031786</v>
      </c>
      <c r="H21" s="853">
        <v>1007.715</v>
      </c>
      <c r="I21" s="843">
        <f>IF(ISERROR(F21/H21-1),"         /0",(F21/H21-1))</f>
        <v>0.4019916345395276</v>
      </c>
      <c r="J21" s="844"/>
      <c r="K21" s="845"/>
    </row>
    <row r="22" spans="1:11" s="846" customFormat="1" ht="15.75" customHeight="1">
      <c r="A22" s="837" t="s">
        <v>97</v>
      </c>
      <c r="B22" s="852">
        <v>485.522</v>
      </c>
      <c r="C22" s="839">
        <f t="shared" si="0"/>
        <v>0.013849171979696632</v>
      </c>
      <c r="D22" s="853">
        <v>256.27200000000005</v>
      </c>
      <c r="E22" s="841">
        <f t="shared" si="4"/>
        <v>0.8945573453205964</v>
      </c>
      <c r="F22" s="852">
        <v>2337.2120000000004</v>
      </c>
      <c r="G22" s="839">
        <f t="shared" si="2"/>
        <v>0.012972583901262562</v>
      </c>
      <c r="H22" s="853">
        <v>2040.285</v>
      </c>
      <c r="I22" s="843">
        <f t="shared" si="5"/>
        <v>0.1455321192872565</v>
      </c>
      <c r="J22" s="844"/>
      <c r="K22" s="845"/>
    </row>
    <row r="23" spans="1:11" s="846" customFormat="1" ht="15.75" customHeight="1">
      <c r="A23" s="837" t="s">
        <v>98</v>
      </c>
      <c r="B23" s="852">
        <v>256.733</v>
      </c>
      <c r="C23" s="839">
        <f t="shared" si="0"/>
        <v>0.007323127417219931</v>
      </c>
      <c r="D23" s="853">
        <v>210.238</v>
      </c>
      <c r="E23" s="841">
        <f t="shared" si="4"/>
        <v>0.221154120568118</v>
      </c>
      <c r="F23" s="852">
        <v>1610.164</v>
      </c>
      <c r="G23" s="839">
        <f t="shared" si="2"/>
        <v>0.008937138601373143</v>
      </c>
      <c r="H23" s="853">
        <v>1283.1809999999998</v>
      </c>
      <c r="I23" s="843">
        <f t="shared" si="5"/>
        <v>0.25482219577752496</v>
      </c>
      <c r="J23" s="844"/>
      <c r="K23" s="845"/>
    </row>
    <row r="24" spans="1:11" s="846" customFormat="1" ht="15.75" customHeight="1">
      <c r="A24" s="837" t="s">
        <v>96</v>
      </c>
      <c r="B24" s="852">
        <v>210.679</v>
      </c>
      <c r="C24" s="839">
        <f t="shared" si="0"/>
        <v>0.00600946960901979</v>
      </c>
      <c r="D24" s="853">
        <v>348.24</v>
      </c>
      <c r="E24" s="841">
        <f t="shared" si="4"/>
        <v>-0.39501780381346197</v>
      </c>
      <c r="F24" s="852">
        <v>1206.638</v>
      </c>
      <c r="G24" s="839">
        <f t="shared" si="2"/>
        <v>0.006697386755438382</v>
      </c>
      <c r="H24" s="853">
        <v>1549.876</v>
      </c>
      <c r="I24" s="843">
        <f t="shared" si="5"/>
        <v>-0.22146158789477355</v>
      </c>
      <c r="J24" s="844"/>
      <c r="K24" s="845"/>
    </row>
    <row r="25" spans="1:11" s="846" customFormat="1" ht="15.75" customHeight="1">
      <c r="A25" s="837" t="s">
        <v>78</v>
      </c>
      <c r="B25" s="852">
        <v>123.67699999999999</v>
      </c>
      <c r="C25" s="839">
        <f t="shared" si="0"/>
        <v>0.003527799034715091</v>
      </c>
      <c r="D25" s="853">
        <v>127.926</v>
      </c>
      <c r="E25" s="841">
        <f t="shared" si="4"/>
        <v>-0.033214514641277115</v>
      </c>
      <c r="F25" s="852">
        <v>569.556</v>
      </c>
      <c r="G25" s="839">
        <f t="shared" si="2"/>
        <v>0.003161293454110067</v>
      </c>
      <c r="H25" s="853">
        <v>623.878</v>
      </c>
      <c r="I25" s="843">
        <f t="shared" si="5"/>
        <v>-0.08707151077614539</v>
      </c>
      <c r="J25" s="844"/>
      <c r="K25" s="845"/>
    </row>
    <row r="26" spans="1:11" s="846" customFormat="1" ht="15.75" customHeight="1">
      <c r="A26" s="837" t="s">
        <v>75</v>
      </c>
      <c r="B26" s="852">
        <v>112.46600000000001</v>
      </c>
      <c r="C26" s="839">
        <f t="shared" si="0"/>
        <v>0.0032080131814182706</v>
      </c>
      <c r="D26" s="853">
        <v>161.861</v>
      </c>
      <c r="E26" s="841">
        <f t="shared" si="4"/>
        <v>-0.305169250159087</v>
      </c>
      <c r="F26" s="852">
        <v>509.63100000000003</v>
      </c>
      <c r="G26" s="839">
        <f t="shared" si="2"/>
        <v>0.002828682595410403</v>
      </c>
      <c r="H26" s="853">
        <v>630.661</v>
      </c>
      <c r="I26" s="843">
        <f t="shared" si="5"/>
        <v>-0.19190975817435985</v>
      </c>
      <c r="J26" s="844"/>
      <c r="K26" s="845"/>
    </row>
    <row r="27" spans="1:11" s="846" customFormat="1" ht="15.75" customHeight="1" thickBot="1">
      <c r="A27" s="837" t="s">
        <v>103</v>
      </c>
      <c r="B27" s="852">
        <v>309.477</v>
      </c>
      <c r="C27" s="839">
        <f t="shared" si="0"/>
        <v>0.008827612748259758</v>
      </c>
      <c r="D27" s="853">
        <v>511.67699999999996</v>
      </c>
      <c r="E27" s="841">
        <f t="shared" si="4"/>
        <v>-0.3951711724388628</v>
      </c>
      <c r="F27" s="852">
        <v>1503.59</v>
      </c>
      <c r="G27" s="839">
        <f t="shared" si="2"/>
        <v>0.008345604689732626</v>
      </c>
      <c r="H27" s="853">
        <v>1928.372</v>
      </c>
      <c r="I27" s="843">
        <f t="shared" si="5"/>
        <v>-0.2202801119286114</v>
      </c>
      <c r="J27" s="844"/>
      <c r="K27" s="845"/>
    </row>
    <row r="28" spans="1:11" s="851" customFormat="1" ht="15.75" customHeight="1">
      <c r="A28" s="827" t="s">
        <v>185</v>
      </c>
      <c r="B28" s="847">
        <f>SUM(B29:B35)</f>
        <v>3297.1119999999996</v>
      </c>
      <c r="C28" s="829">
        <f t="shared" si="0"/>
        <v>0.09404779005754943</v>
      </c>
      <c r="D28" s="848">
        <f>SUM(D29:D35)</f>
        <v>3192.24</v>
      </c>
      <c r="E28" s="831">
        <f aca="true" t="shared" si="6" ref="E28:E37">IF(ISERROR(B28/D28-1),"         /0",(B28/D28-1))</f>
        <v>0.03285216650377154</v>
      </c>
      <c r="F28" s="847">
        <f>SUM(F29:F35)</f>
        <v>15453.69</v>
      </c>
      <c r="G28" s="829">
        <f t="shared" si="2"/>
        <v>0.08577497039596844</v>
      </c>
      <c r="H28" s="848">
        <f>SUM(H29:H35)</f>
        <v>17097.775999999998</v>
      </c>
      <c r="I28" s="832">
        <f aca="true" t="shared" si="7" ref="I28:I37">IF(ISERROR(F28/H28-1),"         /0",(F28/H28-1))</f>
        <v>-0.09615788626544164</v>
      </c>
      <c r="J28" s="849"/>
      <c r="K28" s="850"/>
    </row>
    <row r="29" spans="1:11" s="846" customFormat="1" ht="15.75" customHeight="1">
      <c r="A29" s="837" t="s">
        <v>95</v>
      </c>
      <c r="B29" s="852">
        <v>1747.8290000000002</v>
      </c>
      <c r="C29" s="839">
        <f t="shared" si="0"/>
        <v>0.049855587207379246</v>
      </c>
      <c r="D29" s="853">
        <v>850.722</v>
      </c>
      <c r="E29" s="841">
        <f t="shared" si="6"/>
        <v>1.0545242746749235</v>
      </c>
      <c r="F29" s="852">
        <v>8622.621</v>
      </c>
      <c r="G29" s="839">
        <f t="shared" si="2"/>
        <v>0.04785944722656244</v>
      </c>
      <c r="H29" s="853">
        <v>5307.8319999999985</v>
      </c>
      <c r="I29" s="843">
        <f t="shared" si="7"/>
        <v>0.624509027414583</v>
      </c>
      <c r="J29" s="844"/>
      <c r="K29" s="845"/>
    </row>
    <row r="30" spans="1:11" s="846" customFormat="1" ht="15.75" customHeight="1">
      <c r="A30" s="837" t="s">
        <v>100</v>
      </c>
      <c r="B30" s="852">
        <v>636.315</v>
      </c>
      <c r="C30" s="839">
        <f t="shared" si="0"/>
        <v>0.018150435754220536</v>
      </c>
      <c r="D30" s="853">
        <v>367.62100000000004</v>
      </c>
      <c r="E30" s="841">
        <f>IF(ISERROR(B30/D30-1),"         /0",(B30/D30-1))</f>
        <v>0.7308994861555786</v>
      </c>
      <c r="F30" s="852">
        <v>2459.7560000000003</v>
      </c>
      <c r="G30" s="839">
        <f t="shared" si="2"/>
        <v>0.013652758537365884</v>
      </c>
      <c r="H30" s="853">
        <v>1848.3580000000002</v>
      </c>
      <c r="I30" s="843">
        <f>IF(ISERROR(F30/H30-1),"         /0",(F30/H30-1))</f>
        <v>0.33077899411261247</v>
      </c>
      <c r="J30" s="844"/>
      <c r="K30" s="845"/>
    </row>
    <row r="31" spans="1:11" s="846" customFormat="1" ht="15.75" customHeight="1">
      <c r="A31" s="837" t="s">
        <v>71</v>
      </c>
      <c r="B31" s="852">
        <v>368.856</v>
      </c>
      <c r="C31" s="839">
        <f t="shared" si="0"/>
        <v>0.010521356766002325</v>
      </c>
      <c r="D31" s="853">
        <v>432.98699999999997</v>
      </c>
      <c r="E31" s="841">
        <f t="shared" si="6"/>
        <v>-0.1481129918450207</v>
      </c>
      <c r="F31" s="852">
        <v>1789.47</v>
      </c>
      <c r="G31" s="839">
        <f t="shared" si="2"/>
        <v>0.00993236801530726</v>
      </c>
      <c r="H31" s="853">
        <v>2472.143</v>
      </c>
      <c r="I31" s="843">
        <f t="shared" si="7"/>
        <v>-0.2761462423492492</v>
      </c>
      <c r="J31" s="844"/>
      <c r="K31" s="845"/>
    </row>
    <row r="32" spans="1:11" s="846" customFormat="1" ht="15.75" customHeight="1">
      <c r="A32" s="837" t="s">
        <v>74</v>
      </c>
      <c r="B32" s="852">
        <v>270.155</v>
      </c>
      <c r="C32" s="839">
        <f t="shared" si="0"/>
        <v>0.007705980483222064</v>
      </c>
      <c r="D32" s="853">
        <v>243.50400000000002</v>
      </c>
      <c r="E32" s="841">
        <f>IF(ISERROR(B32/D32-1),"         /0",(B32/D32-1))</f>
        <v>0.10944789407976852</v>
      </c>
      <c r="F32" s="852">
        <v>1183.687</v>
      </c>
      <c r="G32" s="839">
        <f t="shared" si="2"/>
        <v>0.006569998322930814</v>
      </c>
      <c r="H32" s="853">
        <v>1331.918</v>
      </c>
      <c r="I32" s="843">
        <f>IF(ISERROR(F32/H32-1),"         /0",(F32/H32-1))</f>
        <v>-0.11129138580603315</v>
      </c>
      <c r="J32" s="844"/>
      <c r="K32" s="845"/>
    </row>
    <row r="33" spans="1:11" s="846" customFormat="1" ht="15.75" customHeight="1">
      <c r="A33" s="837" t="s">
        <v>46</v>
      </c>
      <c r="B33" s="852">
        <v>146.794</v>
      </c>
      <c r="C33" s="839">
        <f t="shared" si="0"/>
        <v>0.004187195125221077</v>
      </c>
      <c r="D33" s="853">
        <v>122.718</v>
      </c>
      <c r="E33" s="841">
        <f t="shared" si="6"/>
        <v>0.19618963803191058</v>
      </c>
      <c r="F33" s="852">
        <v>729.87</v>
      </c>
      <c r="G33" s="839">
        <f t="shared" si="2"/>
        <v>0.004051108676497684</v>
      </c>
      <c r="H33" s="853">
        <v>578.711</v>
      </c>
      <c r="I33" s="843">
        <f>IF(ISERROR(F33/H33-1),"         /0",(F33/H33-1))</f>
        <v>0.2611994587972235</v>
      </c>
      <c r="J33" s="844"/>
      <c r="K33" s="845"/>
    </row>
    <row r="34" spans="1:11" s="846" customFormat="1" ht="15.75" customHeight="1">
      <c r="A34" s="837" t="s">
        <v>68</v>
      </c>
      <c r="B34" s="852">
        <v>72.14</v>
      </c>
      <c r="C34" s="839">
        <f t="shared" si="0"/>
        <v>0.0020577425258079245</v>
      </c>
      <c r="D34" s="853">
        <v>51.594</v>
      </c>
      <c r="E34" s="841">
        <f t="shared" si="6"/>
        <v>0.39822459975966185</v>
      </c>
      <c r="F34" s="852">
        <v>377.2119999999999</v>
      </c>
      <c r="G34" s="839">
        <f t="shared" si="2"/>
        <v>0.0020936972420828965</v>
      </c>
      <c r="H34" s="853">
        <v>290.30699999999996</v>
      </c>
      <c r="I34" s="843">
        <f>IF(ISERROR(F34/H34-1),"         /0",(F34/H34-1))</f>
        <v>0.2993555098568066</v>
      </c>
      <c r="J34" s="844"/>
      <c r="K34" s="845"/>
    </row>
    <row r="35" spans="1:11" s="846" customFormat="1" ht="15.75" customHeight="1" thickBot="1">
      <c r="A35" s="837" t="s">
        <v>103</v>
      </c>
      <c r="B35" s="852">
        <v>55.023</v>
      </c>
      <c r="C35" s="839">
        <f t="shared" si="0"/>
        <v>0.0015694921956962771</v>
      </c>
      <c r="D35" s="853">
        <v>1123.094</v>
      </c>
      <c r="E35" s="841">
        <f t="shared" si="6"/>
        <v>-0.9510076627601964</v>
      </c>
      <c r="F35" s="852">
        <v>291.07399999999996</v>
      </c>
      <c r="G35" s="839">
        <f t="shared" si="2"/>
        <v>0.0016155923752214593</v>
      </c>
      <c r="H35" s="853">
        <v>5268.507</v>
      </c>
      <c r="I35" s="843">
        <f t="shared" si="7"/>
        <v>-0.9447520901082602</v>
      </c>
      <c r="J35" s="844"/>
      <c r="K35" s="845"/>
    </row>
    <row r="36" spans="1:11" s="851" customFormat="1" ht="15.75" customHeight="1">
      <c r="A36" s="827" t="s">
        <v>225</v>
      </c>
      <c r="B36" s="847">
        <f>SUM(B37:B44)</f>
        <v>4032.8860000000004</v>
      </c>
      <c r="C36" s="829">
        <f t="shared" si="0"/>
        <v>0.11503522350894674</v>
      </c>
      <c r="D36" s="848">
        <f>SUM(D37:D44)</f>
        <v>5346.242</v>
      </c>
      <c r="E36" s="831">
        <f t="shared" si="6"/>
        <v>-0.24565966149680463</v>
      </c>
      <c r="F36" s="854">
        <f>SUM(F37:F44)</f>
        <v>18173.148999999998</v>
      </c>
      <c r="G36" s="829">
        <f t="shared" si="2"/>
        <v>0.10086919806703275</v>
      </c>
      <c r="H36" s="848">
        <f>SUM(H37:H44)</f>
        <v>22180.4</v>
      </c>
      <c r="I36" s="832">
        <f t="shared" si="7"/>
        <v>-0.18066630899352598</v>
      </c>
      <c r="J36" s="849"/>
      <c r="K36" s="850"/>
    </row>
    <row r="37" spans="1:11" s="846" customFormat="1" ht="15.75" customHeight="1">
      <c r="A37" s="837" t="s">
        <v>56</v>
      </c>
      <c r="B37" s="852">
        <v>1140.0690000000002</v>
      </c>
      <c r="C37" s="839">
        <f t="shared" si="0"/>
        <v>0.03251966265116877</v>
      </c>
      <c r="D37" s="853">
        <v>2745.618</v>
      </c>
      <c r="E37" s="841">
        <f t="shared" si="6"/>
        <v>-0.584767800910396</v>
      </c>
      <c r="F37" s="855">
        <v>5472.8189999999995</v>
      </c>
      <c r="G37" s="839">
        <f t="shared" si="2"/>
        <v>0.0303766212281658</v>
      </c>
      <c r="H37" s="853">
        <v>8222.99</v>
      </c>
      <c r="I37" s="843">
        <f t="shared" si="7"/>
        <v>-0.33444902644901675</v>
      </c>
      <c r="J37" s="844"/>
      <c r="K37" s="845"/>
    </row>
    <row r="38" spans="1:11" s="846" customFormat="1" ht="15.75" customHeight="1">
      <c r="A38" s="837" t="s">
        <v>99</v>
      </c>
      <c r="B38" s="852">
        <v>736.214</v>
      </c>
      <c r="C38" s="839">
        <f t="shared" si="0"/>
        <v>0.020999984140492867</v>
      </c>
      <c r="D38" s="853">
        <v>588.515</v>
      </c>
      <c r="E38" s="841">
        <f>IF(ISERROR(B38/D38-1),"         /0",(B38/D38-1))</f>
        <v>0.2509689642574957</v>
      </c>
      <c r="F38" s="855">
        <v>2924.8149999999996</v>
      </c>
      <c r="G38" s="839">
        <f t="shared" si="2"/>
        <v>0.016234046369422734</v>
      </c>
      <c r="H38" s="853">
        <v>2689.413</v>
      </c>
      <c r="I38" s="843">
        <f>IF(ISERROR(F38/H38-1),"         /0",(F38/H38-1))</f>
        <v>0.08752913739912738</v>
      </c>
      <c r="J38" s="844"/>
      <c r="K38" s="845"/>
    </row>
    <row r="39" spans="1:11" s="846" customFormat="1" ht="15.75" customHeight="1">
      <c r="A39" s="837" t="s">
        <v>97</v>
      </c>
      <c r="B39" s="852">
        <v>608.863</v>
      </c>
      <c r="C39" s="839">
        <f t="shared" si="0"/>
        <v>0.01736738685182964</v>
      </c>
      <c r="D39" s="853">
        <v>344.543</v>
      </c>
      <c r="E39" s="841">
        <f>IF(ISERROR(B39/D39-1),"         /0",(B39/D39-1))</f>
        <v>0.7671611380872636</v>
      </c>
      <c r="F39" s="855">
        <v>2696.8619999999996</v>
      </c>
      <c r="G39" s="839">
        <f t="shared" si="2"/>
        <v>0.014968804098698253</v>
      </c>
      <c r="H39" s="853">
        <v>2672.93</v>
      </c>
      <c r="I39" s="843">
        <f>IF(ISERROR(F39/H39-1),"         /0",(F39/H39-1))</f>
        <v>0.008953470536078312</v>
      </c>
      <c r="J39" s="844"/>
      <c r="K39" s="845"/>
    </row>
    <row r="40" spans="1:11" s="846" customFormat="1" ht="15.75" customHeight="1">
      <c r="A40" s="837" t="s">
        <v>57</v>
      </c>
      <c r="B40" s="852">
        <v>494.35699999999997</v>
      </c>
      <c r="C40" s="839">
        <f t="shared" si="0"/>
        <v>0.014101184111877295</v>
      </c>
      <c r="D40" s="853">
        <v>524.897</v>
      </c>
      <c r="E40" s="841">
        <f aca="true" t="shared" si="8" ref="E40:E50">IF(ISERROR(B40/D40-1),"         /0",(B40/D40-1))</f>
        <v>-0.0581828434911994</v>
      </c>
      <c r="F40" s="855">
        <v>2217.714</v>
      </c>
      <c r="G40" s="839">
        <f t="shared" si="2"/>
        <v>0.012309315943099981</v>
      </c>
      <c r="H40" s="853">
        <v>2421.8440000000005</v>
      </c>
      <c r="I40" s="843">
        <f aca="true" t="shared" si="9" ref="I40:I50">IF(ISERROR(F40/H40-1),"         /0",(F40/H40-1))</f>
        <v>-0.08428701435765495</v>
      </c>
      <c r="J40" s="844"/>
      <c r="K40" s="845"/>
    </row>
    <row r="41" spans="1:11" s="846" customFormat="1" ht="15.75" customHeight="1">
      <c r="A41" s="837" t="s">
        <v>55</v>
      </c>
      <c r="B41" s="852">
        <v>312.469</v>
      </c>
      <c r="C41" s="839">
        <f t="shared" si="0"/>
        <v>0.008912957434109735</v>
      </c>
      <c r="D41" s="853">
        <v>340.128</v>
      </c>
      <c r="E41" s="841">
        <f t="shared" si="8"/>
        <v>-0.08131938564305197</v>
      </c>
      <c r="F41" s="855">
        <v>1543.789</v>
      </c>
      <c r="G41" s="839">
        <f t="shared" si="2"/>
        <v>0.008568727324840975</v>
      </c>
      <c r="H41" s="853">
        <v>1892.81</v>
      </c>
      <c r="I41" s="843">
        <f t="shared" si="9"/>
        <v>-0.18439304526074984</v>
      </c>
      <c r="J41" s="844"/>
      <c r="K41" s="845"/>
    </row>
    <row r="42" spans="1:11" s="846" customFormat="1" ht="15.75" customHeight="1">
      <c r="A42" s="837" t="s">
        <v>48</v>
      </c>
      <c r="B42" s="852">
        <v>282.517</v>
      </c>
      <c r="C42" s="839">
        <f t="shared" si="0"/>
        <v>0.0080585977982212</v>
      </c>
      <c r="D42" s="853">
        <v>162.446</v>
      </c>
      <c r="E42" s="841">
        <f t="shared" si="8"/>
        <v>0.7391440848035655</v>
      </c>
      <c r="F42" s="855">
        <v>1038.5720000000003</v>
      </c>
      <c r="G42" s="839">
        <f t="shared" si="2"/>
        <v>0.005764544426223236</v>
      </c>
      <c r="H42" s="853">
        <v>1020.1090000000003</v>
      </c>
      <c r="I42" s="843">
        <f t="shared" si="9"/>
        <v>0.018099046278387876</v>
      </c>
      <c r="J42" s="844"/>
      <c r="K42" s="845"/>
    </row>
    <row r="43" spans="1:11" s="846" customFormat="1" ht="15.75" customHeight="1">
      <c r="A43" s="837" t="s">
        <v>69</v>
      </c>
      <c r="B43" s="852">
        <v>156.64800000000002</v>
      </c>
      <c r="C43" s="839">
        <f t="shared" si="0"/>
        <v>0.004468273512375378</v>
      </c>
      <c r="D43" s="853">
        <v>155.35299999999998</v>
      </c>
      <c r="E43" s="841">
        <f t="shared" si="8"/>
        <v>0.008335854473360937</v>
      </c>
      <c r="F43" s="855">
        <v>664.582</v>
      </c>
      <c r="G43" s="839">
        <f t="shared" si="2"/>
        <v>0.0036887307416994582</v>
      </c>
      <c r="H43" s="853">
        <v>810.1349999999994</v>
      </c>
      <c r="I43" s="843">
        <f t="shared" si="9"/>
        <v>-0.17966511754213743</v>
      </c>
      <c r="J43" s="844"/>
      <c r="K43" s="845"/>
    </row>
    <row r="44" spans="1:11" s="846" customFormat="1" ht="15.75" customHeight="1" thickBot="1">
      <c r="A44" s="837" t="s">
        <v>103</v>
      </c>
      <c r="B44" s="852">
        <v>301.749</v>
      </c>
      <c r="C44" s="839">
        <f t="shared" si="0"/>
        <v>0.008607177008871852</v>
      </c>
      <c r="D44" s="853">
        <v>484.74199999999996</v>
      </c>
      <c r="E44" s="841">
        <f t="shared" si="8"/>
        <v>-0.37750597224915516</v>
      </c>
      <c r="F44" s="855">
        <v>1613.9960000000003</v>
      </c>
      <c r="G44" s="839">
        <f t="shared" si="2"/>
        <v>0.008958407934882317</v>
      </c>
      <c r="H44" s="853">
        <v>2450.169</v>
      </c>
      <c r="I44" s="843">
        <f t="shared" si="9"/>
        <v>-0.34127156126781444</v>
      </c>
      <c r="J44" s="844"/>
      <c r="K44" s="845"/>
    </row>
    <row r="45" spans="1:11" s="851" customFormat="1" ht="15.75" customHeight="1">
      <c r="A45" s="827" t="s">
        <v>200</v>
      </c>
      <c r="B45" s="847">
        <f>SUM(B46:B49)</f>
        <v>886.2769999999999</v>
      </c>
      <c r="C45" s="829">
        <f t="shared" si="0"/>
        <v>0.025280425180835453</v>
      </c>
      <c r="D45" s="848">
        <f>SUM(D46:D49)</f>
        <v>3968.0800000000004</v>
      </c>
      <c r="E45" s="831">
        <f t="shared" si="8"/>
        <v>-0.7766484042660431</v>
      </c>
      <c r="F45" s="854">
        <f>SUM(F46:F49)</f>
        <v>6885.496</v>
      </c>
      <c r="G45" s="829">
        <f t="shared" si="2"/>
        <v>0.03821761764093619</v>
      </c>
      <c r="H45" s="848">
        <f>SUM(H46:H49)</f>
        <v>15683.342999999995</v>
      </c>
      <c r="I45" s="832">
        <f t="shared" si="9"/>
        <v>-0.5609675819753479</v>
      </c>
      <c r="J45" s="849"/>
      <c r="K45" s="850"/>
    </row>
    <row r="46" spans="1:11" s="846" customFormat="1" ht="15.75" customHeight="1">
      <c r="A46" s="837" t="s">
        <v>56</v>
      </c>
      <c r="B46" s="852">
        <v>667.154</v>
      </c>
      <c r="C46" s="839">
        <f t="shared" si="0"/>
        <v>0.019030096438354033</v>
      </c>
      <c r="D46" s="853">
        <v>3896.9470000000006</v>
      </c>
      <c r="E46" s="841">
        <f t="shared" si="8"/>
        <v>-0.8288008535912857</v>
      </c>
      <c r="F46" s="855">
        <v>5756.255999999999</v>
      </c>
      <c r="G46" s="839">
        <f t="shared" si="2"/>
        <v>0.0319498247985831</v>
      </c>
      <c r="H46" s="853">
        <v>15269.020999999997</v>
      </c>
      <c r="I46" s="843">
        <f t="shared" si="9"/>
        <v>-0.6230108007579529</v>
      </c>
      <c r="J46" s="844"/>
      <c r="K46" s="845"/>
    </row>
    <row r="47" spans="1:11" s="846" customFormat="1" ht="15.75" customHeight="1">
      <c r="A47" s="837" t="s">
        <v>55</v>
      </c>
      <c r="B47" s="852">
        <v>86.82900000000001</v>
      </c>
      <c r="C47" s="839">
        <f t="shared" si="0"/>
        <v>0.0024767358715466633</v>
      </c>
      <c r="D47" s="853"/>
      <c r="E47" s="841" t="str">
        <f>IF(ISERROR(B47/D47-1),"         /0",(B47/D47-1))</f>
        <v>         /0</v>
      </c>
      <c r="F47" s="855">
        <v>734.7819999999999</v>
      </c>
      <c r="G47" s="839">
        <f t="shared" si="2"/>
        <v>0.004078372498574158</v>
      </c>
      <c r="H47" s="853">
        <v>110.515</v>
      </c>
      <c r="I47" s="843">
        <f>IF(ISERROR(F47/H47-1),"         /0",(F47/H47-1))</f>
        <v>5.648708320137537</v>
      </c>
      <c r="J47" s="844"/>
      <c r="K47" s="845"/>
    </row>
    <row r="48" spans="1:11" s="846" customFormat="1" ht="15.75" customHeight="1">
      <c r="A48" s="837" t="s">
        <v>86</v>
      </c>
      <c r="B48" s="852">
        <v>74.75399999999999</v>
      </c>
      <c r="C48" s="839">
        <f t="shared" si="0"/>
        <v>0.0021323050287530574</v>
      </c>
      <c r="D48" s="853">
        <v>49.104</v>
      </c>
      <c r="E48" s="841">
        <f t="shared" si="8"/>
        <v>0.5223607038123166</v>
      </c>
      <c r="F48" s="855">
        <v>138.175</v>
      </c>
      <c r="G48" s="839">
        <f t="shared" si="2"/>
        <v>0.0007669337572102805</v>
      </c>
      <c r="H48" s="853">
        <v>209.57700000000003</v>
      </c>
      <c r="I48" s="843">
        <f t="shared" si="9"/>
        <v>-0.34069578245704446</v>
      </c>
      <c r="J48" s="844"/>
      <c r="K48" s="845"/>
    </row>
    <row r="49" spans="1:11" s="846" customFormat="1" ht="15.75" customHeight="1" thickBot="1">
      <c r="A49" s="837" t="s">
        <v>103</v>
      </c>
      <c r="B49" s="852">
        <v>57.54</v>
      </c>
      <c r="C49" s="839">
        <f t="shared" si="0"/>
        <v>0.0016412878421817017</v>
      </c>
      <c r="D49" s="853">
        <v>22.029</v>
      </c>
      <c r="E49" s="841">
        <f t="shared" si="8"/>
        <v>1.6120114394661584</v>
      </c>
      <c r="F49" s="855">
        <v>256.283</v>
      </c>
      <c r="G49" s="839">
        <f t="shared" si="2"/>
        <v>0.0014224865865686436</v>
      </c>
      <c r="H49" s="853">
        <v>94.23</v>
      </c>
      <c r="I49" s="843">
        <f t="shared" si="9"/>
        <v>1.7197601613074394</v>
      </c>
      <c r="J49" s="844"/>
      <c r="K49" s="845"/>
    </row>
    <row r="50" spans="1:11" s="851" customFormat="1" ht="15.75" customHeight="1" thickBot="1">
      <c r="A50" s="856" t="s">
        <v>206</v>
      </c>
      <c r="B50" s="857">
        <v>44.675</v>
      </c>
      <c r="C50" s="858">
        <f t="shared" si="0"/>
        <v>0.0012743228076028418</v>
      </c>
      <c r="D50" s="859">
        <v>41.212</v>
      </c>
      <c r="E50" s="860">
        <f t="shared" si="8"/>
        <v>0.08402892361448111</v>
      </c>
      <c r="F50" s="861">
        <v>199.506</v>
      </c>
      <c r="G50" s="858">
        <f t="shared" si="2"/>
        <v>0.0011073485519521927</v>
      </c>
      <c r="H50" s="859">
        <v>194.34300000000002</v>
      </c>
      <c r="I50" s="860">
        <f t="shared" si="9"/>
        <v>0.02656643151541327</v>
      </c>
      <c r="J50" s="849"/>
      <c r="K50" s="850"/>
    </row>
    <row r="51" spans="1:11" s="846" customFormat="1" ht="14.25">
      <c r="A51" s="862" t="s">
        <v>249</v>
      </c>
      <c r="B51" s="863"/>
      <c r="C51" s="864"/>
      <c r="D51" s="863"/>
      <c r="E51" s="864"/>
      <c r="F51" s="863"/>
      <c r="G51" s="864"/>
      <c r="H51" s="863"/>
      <c r="I51" s="864"/>
      <c r="K51" s="845"/>
    </row>
    <row r="52" spans="2:11" s="846" customFormat="1" ht="13.5">
      <c r="B52" s="863"/>
      <c r="C52" s="864"/>
      <c r="D52" s="863"/>
      <c r="E52" s="864"/>
      <c r="F52" s="863"/>
      <c r="G52" s="864"/>
      <c r="H52" s="863"/>
      <c r="I52" s="864"/>
      <c r="K52" s="845"/>
    </row>
    <row r="53" spans="2:11" s="846" customFormat="1" ht="13.5">
      <c r="B53" s="863"/>
      <c r="C53" s="864"/>
      <c r="D53" s="863"/>
      <c r="E53" s="864"/>
      <c r="F53" s="863"/>
      <c r="G53" s="864"/>
      <c r="H53" s="863"/>
      <c r="I53" s="864"/>
      <c r="K53" s="845"/>
    </row>
    <row r="54" spans="2:11" s="846" customFormat="1" ht="13.5">
      <c r="B54" s="863"/>
      <c r="C54" s="864"/>
      <c r="D54" s="863"/>
      <c r="E54" s="864"/>
      <c r="F54" s="863"/>
      <c r="G54" s="864"/>
      <c r="H54" s="863"/>
      <c r="I54" s="864"/>
      <c r="K54" s="845"/>
    </row>
  </sheetData>
  <sheetProtection/>
  <mergeCells count="4">
    <mergeCell ref="B2:E2"/>
    <mergeCell ref="F2:I2"/>
    <mergeCell ref="A2:A3"/>
    <mergeCell ref="A1:I1"/>
  </mergeCells>
  <conditionalFormatting sqref="I51:I65536 E51:E65536 I1:I3 E1:E3">
    <cfRule type="cellIs" priority="1" dxfId="0" operator="lessThan" stopIfTrue="1">
      <formula>0</formula>
    </cfRule>
  </conditionalFormatting>
  <conditionalFormatting sqref="E4:E50 I4:I50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45" right="0.2362204724409449" top="0.2362204724409449" bottom="0.1968503937007874" header="0.2362204724409449" footer="0.1968503937007874"/>
  <pageSetup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Q54"/>
  <sheetViews>
    <sheetView showGridLines="0" zoomScale="90" zoomScaleNormal="90" zoomScalePageLayoutView="0" workbookViewId="0" topLeftCell="A1">
      <selection activeCell="H11" sqref="H11"/>
    </sheetView>
  </sheetViews>
  <sheetFormatPr defaultColWidth="9.140625" defaultRowHeight="12.75"/>
  <cols>
    <col min="1" max="1" width="24.421875" style="870" customWidth="1"/>
    <col min="2" max="2" width="8.7109375" style="870" customWidth="1"/>
    <col min="3" max="4" width="10.00390625" style="870" customWidth="1"/>
    <col min="5" max="5" width="9.00390625" style="870" customWidth="1"/>
    <col min="6" max="6" width="8.140625" style="870" customWidth="1"/>
    <col min="7" max="7" width="9.8515625" style="870" customWidth="1"/>
    <col min="8" max="8" width="10.421875" style="870" customWidth="1"/>
    <col min="9" max="9" width="8.57421875" style="870" customWidth="1"/>
    <col min="10" max="11" width="9.8515625" style="870" customWidth="1"/>
    <col min="12" max="12" width="11.00390625" style="870" customWidth="1"/>
    <col min="13" max="13" width="9.57421875" style="870" customWidth="1"/>
    <col min="14" max="15" width="10.28125" style="870" customWidth="1"/>
    <col min="16" max="16" width="11.140625" style="870" customWidth="1"/>
    <col min="17" max="17" width="9.57421875" style="870" customWidth="1"/>
    <col min="18" max="16384" width="9.140625" style="870" customWidth="1"/>
  </cols>
  <sheetData>
    <row r="1" spans="1:17" ht="24" customHeight="1" thickBot="1">
      <c r="A1" s="867" t="s">
        <v>250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9"/>
    </row>
    <row r="2" spans="1:17" ht="15.75" customHeight="1" thickBot="1">
      <c r="A2" s="871" t="s">
        <v>251</v>
      </c>
      <c r="B2" s="872" t="s">
        <v>38</v>
      </c>
      <c r="C2" s="873"/>
      <c r="D2" s="873"/>
      <c r="E2" s="873"/>
      <c r="F2" s="873"/>
      <c r="G2" s="873"/>
      <c r="H2" s="873"/>
      <c r="I2" s="874"/>
      <c r="J2" s="872" t="s">
        <v>39</v>
      </c>
      <c r="K2" s="873"/>
      <c r="L2" s="873"/>
      <c r="M2" s="873"/>
      <c r="N2" s="873"/>
      <c r="O2" s="873"/>
      <c r="P2" s="873"/>
      <c r="Q2" s="874"/>
    </row>
    <row r="3" spans="1:17" s="882" customFormat="1" ht="26.25" customHeight="1">
      <c r="A3" s="875"/>
      <c r="B3" s="876" t="s">
        <v>40</v>
      </c>
      <c r="C3" s="877"/>
      <c r="D3" s="877"/>
      <c r="E3" s="878" t="s">
        <v>41</v>
      </c>
      <c r="F3" s="876" t="s">
        <v>42</v>
      </c>
      <c r="G3" s="877"/>
      <c r="H3" s="877"/>
      <c r="I3" s="879" t="s">
        <v>43</v>
      </c>
      <c r="J3" s="880" t="s">
        <v>210</v>
      </c>
      <c r="K3" s="881"/>
      <c r="L3" s="881"/>
      <c r="M3" s="878" t="s">
        <v>41</v>
      </c>
      <c r="N3" s="880" t="s">
        <v>211</v>
      </c>
      <c r="O3" s="881"/>
      <c r="P3" s="881"/>
      <c r="Q3" s="878" t="s">
        <v>43</v>
      </c>
    </row>
    <row r="4" spans="1:17" s="882" customFormat="1" ht="14.25" thickBot="1">
      <c r="A4" s="883"/>
      <c r="B4" s="884" t="s">
        <v>10</v>
      </c>
      <c r="C4" s="885" t="s">
        <v>11</v>
      </c>
      <c r="D4" s="885" t="s">
        <v>12</v>
      </c>
      <c r="E4" s="886"/>
      <c r="F4" s="884" t="s">
        <v>10</v>
      </c>
      <c r="G4" s="885" t="s">
        <v>11</v>
      </c>
      <c r="H4" s="885" t="s">
        <v>12</v>
      </c>
      <c r="I4" s="887"/>
      <c r="J4" s="884" t="s">
        <v>10</v>
      </c>
      <c r="K4" s="885" t="s">
        <v>11</v>
      </c>
      <c r="L4" s="885" t="s">
        <v>12</v>
      </c>
      <c r="M4" s="886"/>
      <c r="N4" s="884" t="s">
        <v>10</v>
      </c>
      <c r="O4" s="885" t="s">
        <v>11</v>
      </c>
      <c r="P4" s="885" t="s">
        <v>12</v>
      </c>
      <c r="Q4" s="886"/>
    </row>
    <row r="5" spans="1:17" s="893" customFormat="1" ht="18" customHeight="1" thickBot="1">
      <c r="A5" s="888" t="s">
        <v>3</v>
      </c>
      <c r="B5" s="889">
        <f>SUM(B6:B52)</f>
        <v>724014</v>
      </c>
      <c r="C5" s="890">
        <f>SUM(C6:C52)</f>
        <v>724014</v>
      </c>
      <c r="D5" s="891">
        <f>C5+B5</f>
        <v>1448028</v>
      </c>
      <c r="E5" s="892">
        <f aca="true" t="shared" si="0" ref="E5:E52">D5/$D$5</f>
        <v>1</v>
      </c>
      <c r="F5" s="889">
        <f>SUM(F6:F52)</f>
        <v>747547</v>
      </c>
      <c r="G5" s="890">
        <f>SUM(G6:G52)</f>
        <v>747547</v>
      </c>
      <c r="H5" s="891">
        <f>G5+F5</f>
        <v>1495094</v>
      </c>
      <c r="I5" s="892">
        <f>(D5/H5-1)</f>
        <v>-0.031480294884468796</v>
      </c>
      <c r="J5" s="889">
        <f>SUM(J6:J52)</f>
        <v>3625732</v>
      </c>
      <c r="K5" s="890">
        <f>SUM(K6:K52)</f>
        <v>3625732</v>
      </c>
      <c r="L5" s="891">
        <f>K5+J5</f>
        <v>7251464</v>
      </c>
      <c r="M5" s="892">
        <f aca="true" t="shared" si="1" ref="M5:M52">L5/$L$5</f>
        <v>1</v>
      </c>
      <c r="N5" s="889">
        <f>SUM(N6:N52)</f>
        <v>3635653</v>
      </c>
      <c r="O5" s="890">
        <f>SUM(O6:O52)</f>
        <v>3635653</v>
      </c>
      <c r="P5" s="891">
        <f>O5+N5</f>
        <v>7271306</v>
      </c>
      <c r="Q5" s="892">
        <f>(L5/P5-1)</f>
        <v>-0.002728808277357553</v>
      </c>
    </row>
    <row r="6" spans="1:17" s="898" customFormat="1" ht="18" customHeight="1" thickTop="1">
      <c r="A6" s="894" t="s">
        <v>252</v>
      </c>
      <c r="B6" s="895">
        <v>272423</v>
      </c>
      <c r="C6" s="896">
        <v>279821</v>
      </c>
      <c r="D6" s="896">
        <f>C6+B6</f>
        <v>552244</v>
      </c>
      <c r="E6" s="897">
        <f t="shared" si="0"/>
        <v>0.38137660321485495</v>
      </c>
      <c r="F6" s="895">
        <v>292904</v>
      </c>
      <c r="G6" s="896">
        <v>283033</v>
      </c>
      <c r="H6" s="896">
        <f>G6+F6</f>
        <v>575937</v>
      </c>
      <c r="I6" s="897">
        <f>(D6/H6-1)</f>
        <v>-0.04113818004399783</v>
      </c>
      <c r="J6" s="895">
        <v>1329270</v>
      </c>
      <c r="K6" s="896">
        <v>1417446</v>
      </c>
      <c r="L6" s="896">
        <f>K6+J6</f>
        <v>2746716</v>
      </c>
      <c r="M6" s="897">
        <f t="shared" si="1"/>
        <v>0.37878089169304296</v>
      </c>
      <c r="N6" s="896">
        <v>1376433</v>
      </c>
      <c r="O6" s="896">
        <v>1382696</v>
      </c>
      <c r="P6" s="896">
        <f>O6+N6</f>
        <v>2759129</v>
      </c>
      <c r="Q6" s="897">
        <f>(L6/P6-1)</f>
        <v>-0.004498883524474584</v>
      </c>
    </row>
    <row r="7" spans="1:17" s="898" customFormat="1" ht="18" customHeight="1">
      <c r="A7" s="899" t="s">
        <v>253</v>
      </c>
      <c r="B7" s="900">
        <v>71031</v>
      </c>
      <c r="C7" s="901">
        <v>71339</v>
      </c>
      <c r="D7" s="901">
        <f>C7+B7</f>
        <v>142370</v>
      </c>
      <c r="E7" s="902">
        <f t="shared" si="0"/>
        <v>0.09831992199045875</v>
      </c>
      <c r="F7" s="900">
        <v>70435</v>
      </c>
      <c r="G7" s="901">
        <v>71795</v>
      </c>
      <c r="H7" s="901">
        <f>G7+F7</f>
        <v>142230</v>
      </c>
      <c r="I7" s="902">
        <f>(D7/H7-1)</f>
        <v>0.0009843211699360754</v>
      </c>
      <c r="J7" s="900">
        <v>351347</v>
      </c>
      <c r="K7" s="901">
        <v>339628</v>
      </c>
      <c r="L7" s="901">
        <f>K7+J7</f>
        <v>690975</v>
      </c>
      <c r="M7" s="902">
        <f t="shared" si="1"/>
        <v>0.09528765501697313</v>
      </c>
      <c r="N7" s="901">
        <v>347572</v>
      </c>
      <c r="O7" s="901">
        <v>345749</v>
      </c>
      <c r="P7" s="901">
        <f>O7+N7</f>
        <v>693321</v>
      </c>
      <c r="Q7" s="902">
        <f>(L7/P7-1)</f>
        <v>-0.0033837140372208196</v>
      </c>
    </row>
    <row r="8" spans="1:17" s="898" customFormat="1" ht="18" customHeight="1">
      <c r="A8" s="899" t="s">
        <v>254</v>
      </c>
      <c r="B8" s="900">
        <v>64784</v>
      </c>
      <c r="C8" s="901">
        <v>66134</v>
      </c>
      <c r="D8" s="901">
        <f aca="true" t="shared" si="2" ref="D8:D51">C8+B8</f>
        <v>130918</v>
      </c>
      <c r="E8" s="902">
        <f t="shared" si="0"/>
        <v>0.0904112351418619</v>
      </c>
      <c r="F8" s="900">
        <v>64217</v>
      </c>
      <c r="G8" s="901">
        <v>66477</v>
      </c>
      <c r="H8" s="901">
        <f aca="true" t="shared" si="3" ref="H8:H51">G8+F8</f>
        <v>130694</v>
      </c>
      <c r="I8" s="902">
        <f aca="true" t="shared" si="4" ref="I8:I51">(D8/H8-1)</f>
        <v>0.0017139271887003371</v>
      </c>
      <c r="J8" s="900">
        <v>302737</v>
      </c>
      <c r="K8" s="901">
        <v>302357</v>
      </c>
      <c r="L8" s="901">
        <f aca="true" t="shared" si="5" ref="L8:L51">K8+J8</f>
        <v>605094</v>
      </c>
      <c r="M8" s="902">
        <f t="shared" si="1"/>
        <v>0.08344439136703981</v>
      </c>
      <c r="N8" s="901">
        <v>312083</v>
      </c>
      <c r="O8" s="901">
        <v>318853</v>
      </c>
      <c r="P8" s="901">
        <f aca="true" t="shared" si="6" ref="P8:P51">O8+N8</f>
        <v>630936</v>
      </c>
      <c r="Q8" s="902">
        <f aca="true" t="shared" si="7" ref="Q8:Q51">(L8/P8-1)</f>
        <v>-0.040958195442960976</v>
      </c>
    </row>
    <row r="9" spans="1:17" s="898" customFormat="1" ht="18" customHeight="1">
      <c r="A9" s="899" t="s">
        <v>255</v>
      </c>
      <c r="B9" s="900">
        <v>39324</v>
      </c>
      <c r="C9" s="901">
        <v>36549</v>
      </c>
      <c r="D9" s="901">
        <f t="shared" si="2"/>
        <v>75873</v>
      </c>
      <c r="E9" s="902">
        <f t="shared" si="0"/>
        <v>0.052397467452286836</v>
      </c>
      <c r="F9" s="900">
        <v>39059</v>
      </c>
      <c r="G9" s="901">
        <v>40202</v>
      </c>
      <c r="H9" s="901">
        <f t="shared" si="3"/>
        <v>79261</v>
      </c>
      <c r="I9" s="902">
        <f t="shared" si="4"/>
        <v>-0.04274485560363861</v>
      </c>
      <c r="J9" s="900">
        <v>215763</v>
      </c>
      <c r="K9" s="901">
        <v>198321</v>
      </c>
      <c r="L9" s="901">
        <f t="shared" si="5"/>
        <v>414084</v>
      </c>
      <c r="M9" s="902">
        <f t="shared" si="1"/>
        <v>0.057103503513221604</v>
      </c>
      <c r="N9" s="901">
        <v>216753</v>
      </c>
      <c r="O9" s="901">
        <v>208133</v>
      </c>
      <c r="P9" s="901">
        <f t="shared" si="6"/>
        <v>424886</v>
      </c>
      <c r="Q9" s="902">
        <f t="shared" si="7"/>
        <v>-0.025423290011909128</v>
      </c>
    </row>
    <row r="10" spans="1:17" s="898" customFormat="1" ht="18" customHeight="1">
      <c r="A10" s="899" t="s">
        <v>256</v>
      </c>
      <c r="B10" s="900">
        <v>34403</v>
      </c>
      <c r="C10" s="901">
        <v>35502</v>
      </c>
      <c r="D10" s="901">
        <f t="shared" si="2"/>
        <v>69905</v>
      </c>
      <c r="E10" s="902">
        <f t="shared" si="0"/>
        <v>0.04827600018784167</v>
      </c>
      <c r="F10" s="900">
        <v>37606</v>
      </c>
      <c r="G10" s="901">
        <v>38329</v>
      </c>
      <c r="H10" s="901">
        <f t="shared" si="3"/>
        <v>75935</v>
      </c>
      <c r="I10" s="902">
        <f t="shared" si="4"/>
        <v>-0.07941002172911038</v>
      </c>
      <c r="J10" s="900">
        <v>181375</v>
      </c>
      <c r="K10" s="901">
        <v>190535</v>
      </c>
      <c r="L10" s="901">
        <f t="shared" si="5"/>
        <v>371910</v>
      </c>
      <c r="M10" s="902">
        <f t="shared" si="1"/>
        <v>0.0512875744815116</v>
      </c>
      <c r="N10" s="901">
        <v>179285</v>
      </c>
      <c r="O10" s="901">
        <v>185659</v>
      </c>
      <c r="P10" s="901">
        <f t="shared" si="6"/>
        <v>364944</v>
      </c>
      <c r="Q10" s="902">
        <f t="shared" si="7"/>
        <v>0.019087860055241324</v>
      </c>
    </row>
    <row r="11" spans="1:17" s="898" customFormat="1" ht="18" customHeight="1">
      <c r="A11" s="899" t="s">
        <v>257</v>
      </c>
      <c r="B11" s="900">
        <v>30496</v>
      </c>
      <c r="C11" s="901">
        <v>29379</v>
      </c>
      <c r="D11" s="901">
        <f t="shared" si="2"/>
        <v>59875</v>
      </c>
      <c r="E11" s="902">
        <f t="shared" si="0"/>
        <v>0.0413493385487021</v>
      </c>
      <c r="F11" s="900">
        <v>35031</v>
      </c>
      <c r="G11" s="901">
        <v>35647</v>
      </c>
      <c r="H11" s="901">
        <f t="shared" si="3"/>
        <v>70678</v>
      </c>
      <c r="I11" s="902">
        <f t="shared" si="4"/>
        <v>-0.15284812813039417</v>
      </c>
      <c r="J11" s="900">
        <v>168751</v>
      </c>
      <c r="K11" s="901">
        <v>156179</v>
      </c>
      <c r="L11" s="901">
        <f t="shared" si="5"/>
        <v>324930</v>
      </c>
      <c r="M11" s="902">
        <f t="shared" si="1"/>
        <v>0.04480888273043898</v>
      </c>
      <c r="N11" s="901">
        <v>177687</v>
      </c>
      <c r="O11" s="901">
        <v>173492</v>
      </c>
      <c r="P11" s="901">
        <f t="shared" si="6"/>
        <v>351179</v>
      </c>
      <c r="Q11" s="902">
        <f t="shared" si="7"/>
        <v>-0.07474535778050506</v>
      </c>
    </row>
    <row r="12" spans="1:17" s="898" customFormat="1" ht="18" customHeight="1">
      <c r="A12" s="899" t="s">
        <v>258</v>
      </c>
      <c r="B12" s="900">
        <v>25522</v>
      </c>
      <c r="C12" s="901">
        <v>24628</v>
      </c>
      <c r="D12" s="901">
        <f t="shared" si="2"/>
        <v>50150</v>
      </c>
      <c r="E12" s="902">
        <f t="shared" si="0"/>
        <v>0.034633308195697876</v>
      </c>
      <c r="F12" s="900">
        <v>23926</v>
      </c>
      <c r="G12" s="901">
        <v>28125</v>
      </c>
      <c r="H12" s="901">
        <f t="shared" si="3"/>
        <v>52051</v>
      </c>
      <c r="I12" s="902">
        <f t="shared" si="4"/>
        <v>-0.036521872778620956</v>
      </c>
      <c r="J12" s="900">
        <v>133782</v>
      </c>
      <c r="K12" s="901">
        <v>131546</v>
      </c>
      <c r="L12" s="901">
        <f t="shared" si="5"/>
        <v>265328</v>
      </c>
      <c r="M12" s="902">
        <f t="shared" si="1"/>
        <v>0.036589576946117364</v>
      </c>
      <c r="N12" s="901">
        <v>124967</v>
      </c>
      <c r="O12" s="901">
        <v>141039</v>
      </c>
      <c r="P12" s="901">
        <f t="shared" si="6"/>
        <v>266006</v>
      </c>
      <c r="Q12" s="902">
        <f t="shared" si="7"/>
        <v>-0.0025488146883905216</v>
      </c>
    </row>
    <row r="13" spans="1:17" s="898" customFormat="1" ht="18" customHeight="1">
      <c r="A13" s="899" t="s">
        <v>259</v>
      </c>
      <c r="B13" s="900">
        <v>25011</v>
      </c>
      <c r="C13" s="901">
        <v>24971</v>
      </c>
      <c r="D13" s="901">
        <f t="shared" si="2"/>
        <v>49982</v>
      </c>
      <c r="E13" s="902">
        <f t="shared" si="0"/>
        <v>0.03451728833972824</v>
      </c>
      <c r="F13" s="900">
        <v>25038</v>
      </c>
      <c r="G13" s="901">
        <v>27019</v>
      </c>
      <c r="H13" s="901">
        <f t="shared" si="3"/>
        <v>52057</v>
      </c>
      <c r="I13" s="902">
        <f t="shared" si="4"/>
        <v>-0.03986015329350523</v>
      </c>
      <c r="J13" s="900">
        <v>120399</v>
      </c>
      <c r="K13" s="901">
        <v>117226</v>
      </c>
      <c r="L13" s="901">
        <f t="shared" si="5"/>
        <v>237625</v>
      </c>
      <c r="M13" s="902">
        <f t="shared" si="1"/>
        <v>0.03276924494143527</v>
      </c>
      <c r="N13" s="901">
        <v>115475</v>
      </c>
      <c r="O13" s="901">
        <v>121920</v>
      </c>
      <c r="P13" s="901">
        <f t="shared" si="6"/>
        <v>237395</v>
      </c>
      <c r="Q13" s="902">
        <f t="shared" si="7"/>
        <v>0.000968849386044246</v>
      </c>
    </row>
    <row r="14" spans="1:17" s="898" customFormat="1" ht="18" customHeight="1">
      <c r="A14" s="899" t="s">
        <v>260</v>
      </c>
      <c r="B14" s="900">
        <v>17726</v>
      </c>
      <c r="C14" s="901">
        <v>17562</v>
      </c>
      <c r="D14" s="901">
        <f t="shared" si="2"/>
        <v>35288</v>
      </c>
      <c r="E14" s="902">
        <f t="shared" si="0"/>
        <v>0.02436969450866972</v>
      </c>
      <c r="F14" s="900">
        <v>17588</v>
      </c>
      <c r="G14" s="901">
        <v>18241</v>
      </c>
      <c r="H14" s="901">
        <f t="shared" si="3"/>
        <v>35829</v>
      </c>
      <c r="I14" s="902">
        <f t="shared" si="4"/>
        <v>-0.015099500404700095</v>
      </c>
      <c r="J14" s="900">
        <v>90353</v>
      </c>
      <c r="K14" s="901">
        <v>85144</v>
      </c>
      <c r="L14" s="901">
        <f t="shared" si="5"/>
        <v>175497</v>
      </c>
      <c r="M14" s="902">
        <f t="shared" si="1"/>
        <v>0.024201595705363774</v>
      </c>
      <c r="N14" s="901">
        <v>88926</v>
      </c>
      <c r="O14" s="901">
        <v>87377</v>
      </c>
      <c r="P14" s="901">
        <f t="shared" si="6"/>
        <v>176303</v>
      </c>
      <c r="Q14" s="902">
        <f t="shared" si="7"/>
        <v>-0.004571674900597289</v>
      </c>
    </row>
    <row r="15" spans="1:17" s="898" customFormat="1" ht="18" customHeight="1">
      <c r="A15" s="899" t="s">
        <v>261</v>
      </c>
      <c r="B15" s="900">
        <v>16111</v>
      </c>
      <c r="C15" s="901">
        <v>16044</v>
      </c>
      <c r="D15" s="901">
        <f t="shared" si="2"/>
        <v>32155</v>
      </c>
      <c r="E15" s="902">
        <f t="shared" si="0"/>
        <v>0.022206062313712166</v>
      </c>
      <c r="F15" s="900">
        <v>15642</v>
      </c>
      <c r="G15" s="901">
        <v>15791</v>
      </c>
      <c r="H15" s="901">
        <f t="shared" si="3"/>
        <v>31433</v>
      </c>
      <c r="I15" s="902">
        <f t="shared" si="4"/>
        <v>0.022969490662679393</v>
      </c>
      <c r="J15" s="900">
        <v>88106</v>
      </c>
      <c r="K15" s="901">
        <v>84517</v>
      </c>
      <c r="L15" s="901">
        <f t="shared" si="5"/>
        <v>172623</v>
      </c>
      <c r="M15" s="902">
        <f t="shared" si="1"/>
        <v>0.023805261944346685</v>
      </c>
      <c r="N15" s="901">
        <v>78451</v>
      </c>
      <c r="O15" s="901">
        <v>81763</v>
      </c>
      <c r="P15" s="901">
        <f t="shared" si="6"/>
        <v>160214</v>
      </c>
      <c r="Q15" s="902">
        <f t="shared" si="7"/>
        <v>0.07745265707116733</v>
      </c>
    </row>
    <row r="16" spans="1:17" s="898" customFormat="1" ht="18" customHeight="1">
      <c r="A16" s="899" t="s">
        <v>262</v>
      </c>
      <c r="B16" s="900">
        <v>15644</v>
      </c>
      <c r="C16" s="901">
        <v>14548</v>
      </c>
      <c r="D16" s="901">
        <f t="shared" si="2"/>
        <v>30192</v>
      </c>
      <c r="E16" s="902">
        <f t="shared" si="0"/>
        <v>0.020850425544257433</v>
      </c>
      <c r="F16" s="900">
        <v>15324</v>
      </c>
      <c r="G16" s="901">
        <v>16129</v>
      </c>
      <c r="H16" s="901">
        <f t="shared" si="3"/>
        <v>31453</v>
      </c>
      <c r="I16" s="902">
        <f t="shared" si="4"/>
        <v>-0.04009156519250945</v>
      </c>
      <c r="J16" s="900">
        <v>87833</v>
      </c>
      <c r="K16" s="901">
        <v>80306</v>
      </c>
      <c r="L16" s="901">
        <f t="shared" si="5"/>
        <v>168139</v>
      </c>
      <c r="M16" s="902">
        <f t="shared" si="1"/>
        <v>0.023186904051375006</v>
      </c>
      <c r="N16" s="901">
        <v>83327</v>
      </c>
      <c r="O16" s="901">
        <v>84433</v>
      </c>
      <c r="P16" s="901">
        <f t="shared" si="6"/>
        <v>167760</v>
      </c>
      <c r="Q16" s="902">
        <f t="shared" si="7"/>
        <v>0.0022591797806390534</v>
      </c>
    </row>
    <row r="17" spans="1:17" s="898" customFormat="1" ht="18" customHeight="1">
      <c r="A17" s="899" t="s">
        <v>263</v>
      </c>
      <c r="B17" s="900">
        <v>11230</v>
      </c>
      <c r="C17" s="901">
        <v>10653</v>
      </c>
      <c r="D17" s="901">
        <f t="shared" si="2"/>
        <v>21883</v>
      </c>
      <c r="E17" s="902">
        <f t="shared" si="0"/>
        <v>0.015112276834425854</v>
      </c>
      <c r="F17" s="900">
        <v>11565</v>
      </c>
      <c r="G17" s="901">
        <v>11431</v>
      </c>
      <c r="H17" s="901">
        <f t="shared" si="3"/>
        <v>22996</v>
      </c>
      <c r="I17" s="902">
        <f t="shared" si="4"/>
        <v>-0.048399721690728814</v>
      </c>
      <c r="J17" s="900">
        <v>60681</v>
      </c>
      <c r="K17" s="901">
        <v>54213</v>
      </c>
      <c r="L17" s="901">
        <f t="shared" si="5"/>
        <v>114894</v>
      </c>
      <c r="M17" s="902">
        <f t="shared" si="1"/>
        <v>0.015844248830305163</v>
      </c>
      <c r="N17" s="901">
        <v>58522</v>
      </c>
      <c r="O17" s="901">
        <v>54242</v>
      </c>
      <c r="P17" s="901">
        <f t="shared" si="6"/>
        <v>112764</v>
      </c>
      <c r="Q17" s="902">
        <f t="shared" si="7"/>
        <v>0.01888900712993502</v>
      </c>
    </row>
    <row r="18" spans="1:17" s="898" customFormat="1" ht="18" customHeight="1">
      <c r="A18" s="899" t="s">
        <v>264</v>
      </c>
      <c r="B18" s="900">
        <v>8259</v>
      </c>
      <c r="C18" s="901">
        <v>9124</v>
      </c>
      <c r="D18" s="901">
        <f t="shared" si="2"/>
        <v>17383</v>
      </c>
      <c r="E18" s="902">
        <f t="shared" si="0"/>
        <v>0.012004602120953462</v>
      </c>
      <c r="F18" s="900">
        <v>7922</v>
      </c>
      <c r="G18" s="901">
        <v>8651</v>
      </c>
      <c r="H18" s="901">
        <f t="shared" si="3"/>
        <v>16573</v>
      </c>
      <c r="I18" s="902">
        <f t="shared" si="4"/>
        <v>0.04887467567730641</v>
      </c>
      <c r="J18" s="900">
        <v>37806</v>
      </c>
      <c r="K18" s="901">
        <v>40941</v>
      </c>
      <c r="L18" s="901">
        <f t="shared" si="5"/>
        <v>78747</v>
      </c>
      <c r="M18" s="902">
        <f t="shared" si="1"/>
        <v>0.010859462309955617</v>
      </c>
      <c r="N18" s="901">
        <v>37357</v>
      </c>
      <c r="O18" s="901">
        <v>39569</v>
      </c>
      <c r="P18" s="901">
        <f t="shared" si="6"/>
        <v>76926</v>
      </c>
      <c r="Q18" s="902">
        <f t="shared" si="7"/>
        <v>0.023672100460182532</v>
      </c>
    </row>
    <row r="19" spans="1:17" s="898" customFormat="1" ht="18" customHeight="1">
      <c r="A19" s="899" t="s">
        <v>265</v>
      </c>
      <c r="B19" s="900">
        <v>8545</v>
      </c>
      <c r="C19" s="901">
        <v>8206</v>
      </c>
      <c r="D19" s="901">
        <f t="shared" si="2"/>
        <v>16751</v>
      </c>
      <c r="E19" s="902">
        <f t="shared" si="0"/>
        <v>0.011568146472305784</v>
      </c>
      <c r="F19" s="900">
        <v>7906</v>
      </c>
      <c r="G19" s="901">
        <v>7723</v>
      </c>
      <c r="H19" s="901">
        <f t="shared" si="3"/>
        <v>15629</v>
      </c>
      <c r="I19" s="902">
        <f t="shared" si="4"/>
        <v>0.0717896218568046</v>
      </c>
      <c r="J19" s="900">
        <v>44808</v>
      </c>
      <c r="K19" s="901">
        <v>41438</v>
      </c>
      <c r="L19" s="901">
        <f t="shared" si="5"/>
        <v>86246</v>
      </c>
      <c r="M19" s="902">
        <f t="shared" si="1"/>
        <v>0.011893598313388855</v>
      </c>
      <c r="N19" s="901">
        <v>42370</v>
      </c>
      <c r="O19" s="901">
        <v>37602</v>
      </c>
      <c r="P19" s="901">
        <f t="shared" si="6"/>
        <v>79972</v>
      </c>
      <c r="Q19" s="902">
        <f t="shared" si="7"/>
        <v>0.07845245836042625</v>
      </c>
    </row>
    <row r="20" spans="1:17" s="898" customFormat="1" ht="18" customHeight="1">
      <c r="A20" s="899" t="s">
        <v>266</v>
      </c>
      <c r="B20" s="900">
        <v>8266</v>
      </c>
      <c r="C20" s="901">
        <v>7930</v>
      </c>
      <c r="D20" s="901">
        <f t="shared" si="2"/>
        <v>16196</v>
      </c>
      <c r="E20" s="902">
        <f t="shared" si="0"/>
        <v>0.011184866590977522</v>
      </c>
      <c r="F20" s="900">
        <v>8324</v>
      </c>
      <c r="G20" s="901">
        <v>8005</v>
      </c>
      <c r="H20" s="901">
        <f t="shared" si="3"/>
        <v>16329</v>
      </c>
      <c r="I20" s="902">
        <f t="shared" si="4"/>
        <v>-0.008145018066017529</v>
      </c>
      <c r="J20" s="900">
        <v>40505</v>
      </c>
      <c r="K20" s="901">
        <v>38474</v>
      </c>
      <c r="L20" s="901">
        <f t="shared" si="5"/>
        <v>78979</v>
      </c>
      <c r="M20" s="902">
        <f t="shared" si="1"/>
        <v>0.010891455849467086</v>
      </c>
      <c r="N20" s="901">
        <v>38784</v>
      </c>
      <c r="O20" s="901">
        <v>36671</v>
      </c>
      <c r="P20" s="901">
        <f t="shared" si="6"/>
        <v>75455</v>
      </c>
      <c r="Q20" s="902">
        <f t="shared" si="7"/>
        <v>0.04670333311245112</v>
      </c>
    </row>
    <row r="21" spans="1:17" s="898" customFormat="1" ht="18" customHeight="1">
      <c r="A21" s="899" t="s">
        <v>267</v>
      </c>
      <c r="B21" s="900">
        <v>7259</v>
      </c>
      <c r="C21" s="901">
        <v>7129</v>
      </c>
      <c r="D21" s="901">
        <f t="shared" si="2"/>
        <v>14388</v>
      </c>
      <c r="E21" s="902">
        <f t="shared" si="0"/>
        <v>0.009936271950542393</v>
      </c>
      <c r="F21" s="900">
        <v>5830</v>
      </c>
      <c r="G21" s="901">
        <v>5559</v>
      </c>
      <c r="H21" s="901">
        <f t="shared" si="3"/>
        <v>11389</v>
      </c>
      <c r="I21" s="902">
        <f t="shared" si="4"/>
        <v>0.26332426025111944</v>
      </c>
      <c r="J21" s="900">
        <v>39888</v>
      </c>
      <c r="K21" s="901">
        <v>33213</v>
      </c>
      <c r="L21" s="901">
        <f t="shared" si="5"/>
        <v>73101</v>
      </c>
      <c r="M21" s="902">
        <f t="shared" si="1"/>
        <v>0.010080860913051489</v>
      </c>
      <c r="N21" s="901">
        <v>31394</v>
      </c>
      <c r="O21" s="901">
        <v>27045</v>
      </c>
      <c r="P21" s="901">
        <f t="shared" si="6"/>
        <v>58439</v>
      </c>
      <c r="Q21" s="902">
        <f t="shared" si="7"/>
        <v>0.2508940946970346</v>
      </c>
    </row>
    <row r="22" spans="1:17" s="898" customFormat="1" ht="18" customHeight="1">
      <c r="A22" s="899" t="s">
        <v>268</v>
      </c>
      <c r="B22" s="900">
        <v>7154</v>
      </c>
      <c r="C22" s="901">
        <v>6902</v>
      </c>
      <c r="D22" s="901">
        <f t="shared" si="2"/>
        <v>14056</v>
      </c>
      <c r="E22" s="902">
        <f t="shared" si="0"/>
        <v>0.009706994616126207</v>
      </c>
      <c r="F22" s="900">
        <v>7104</v>
      </c>
      <c r="G22" s="901">
        <v>7085</v>
      </c>
      <c r="H22" s="901">
        <f t="shared" si="3"/>
        <v>14189</v>
      </c>
      <c r="I22" s="902">
        <f t="shared" si="4"/>
        <v>-0.009373458312777472</v>
      </c>
      <c r="J22" s="900">
        <v>35517</v>
      </c>
      <c r="K22" s="901">
        <v>32013</v>
      </c>
      <c r="L22" s="901">
        <f t="shared" si="5"/>
        <v>67530</v>
      </c>
      <c r="M22" s="902">
        <f t="shared" si="1"/>
        <v>0.009312602255213569</v>
      </c>
      <c r="N22" s="901">
        <v>35152</v>
      </c>
      <c r="O22" s="901">
        <v>32269</v>
      </c>
      <c r="P22" s="901">
        <f t="shared" si="6"/>
        <v>67421</v>
      </c>
      <c r="Q22" s="902">
        <f t="shared" si="7"/>
        <v>0.0016167069607393447</v>
      </c>
    </row>
    <row r="23" spans="1:17" s="898" customFormat="1" ht="18" customHeight="1">
      <c r="A23" s="899" t="s">
        <v>269</v>
      </c>
      <c r="B23" s="900">
        <v>5963</v>
      </c>
      <c r="C23" s="901">
        <v>5575</v>
      </c>
      <c r="D23" s="901">
        <f t="shared" si="2"/>
        <v>11538</v>
      </c>
      <c r="E23" s="902">
        <f t="shared" si="0"/>
        <v>0.007968077965343212</v>
      </c>
      <c r="F23" s="900">
        <v>5883</v>
      </c>
      <c r="G23" s="901">
        <v>5683</v>
      </c>
      <c r="H23" s="901">
        <f t="shared" si="3"/>
        <v>11566</v>
      </c>
      <c r="I23" s="902">
        <f t="shared" si="4"/>
        <v>-0.0024208888120352823</v>
      </c>
      <c r="J23" s="900">
        <v>27781</v>
      </c>
      <c r="K23" s="901">
        <v>26009</v>
      </c>
      <c r="L23" s="901">
        <f t="shared" si="5"/>
        <v>53790</v>
      </c>
      <c r="M23" s="902">
        <f t="shared" si="1"/>
        <v>0.007417812458284286</v>
      </c>
      <c r="N23" s="901">
        <v>29941</v>
      </c>
      <c r="O23" s="901">
        <v>28056</v>
      </c>
      <c r="P23" s="901">
        <f t="shared" si="6"/>
        <v>57997</v>
      </c>
      <c r="Q23" s="902">
        <f t="shared" si="7"/>
        <v>-0.07253823473627952</v>
      </c>
    </row>
    <row r="24" spans="1:17" s="898" customFormat="1" ht="18" customHeight="1">
      <c r="A24" s="899" t="s">
        <v>270</v>
      </c>
      <c r="B24" s="900">
        <v>6017</v>
      </c>
      <c r="C24" s="901">
        <v>5099</v>
      </c>
      <c r="D24" s="901">
        <f t="shared" si="2"/>
        <v>11116</v>
      </c>
      <c r="E24" s="902">
        <f t="shared" si="0"/>
        <v>0.0076766471366575785</v>
      </c>
      <c r="F24" s="900">
        <v>5967</v>
      </c>
      <c r="G24" s="901">
        <v>5330</v>
      </c>
      <c r="H24" s="901">
        <f t="shared" si="3"/>
        <v>11297</v>
      </c>
      <c r="I24" s="902">
        <f t="shared" si="4"/>
        <v>-0.016021952730813527</v>
      </c>
      <c r="J24" s="900">
        <v>29121</v>
      </c>
      <c r="K24" s="901">
        <v>27016</v>
      </c>
      <c r="L24" s="901">
        <f t="shared" si="5"/>
        <v>56137</v>
      </c>
      <c r="M24" s="902">
        <f t="shared" si="1"/>
        <v>0.007741471239462817</v>
      </c>
      <c r="N24" s="901">
        <v>25997</v>
      </c>
      <c r="O24" s="901">
        <v>24257</v>
      </c>
      <c r="P24" s="901">
        <f t="shared" si="6"/>
        <v>50254</v>
      </c>
      <c r="Q24" s="902">
        <f t="shared" si="7"/>
        <v>0.11706530823417038</v>
      </c>
    </row>
    <row r="25" spans="1:17" s="898" customFormat="1" ht="18" customHeight="1">
      <c r="A25" s="899" t="s">
        <v>271</v>
      </c>
      <c r="B25" s="900">
        <v>5704</v>
      </c>
      <c r="C25" s="901">
        <v>5211</v>
      </c>
      <c r="D25" s="901">
        <f t="shared" si="2"/>
        <v>10915</v>
      </c>
      <c r="E25" s="902">
        <f t="shared" si="0"/>
        <v>0.007537837666122479</v>
      </c>
      <c r="F25" s="900">
        <v>5990</v>
      </c>
      <c r="G25" s="901">
        <v>5638</v>
      </c>
      <c r="H25" s="901">
        <f t="shared" si="3"/>
        <v>11628</v>
      </c>
      <c r="I25" s="902">
        <f t="shared" si="4"/>
        <v>-0.06131750945992431</v>
      </c>
      <c r="J25" s="900">
        <v>29122</v>
      </c>
      <c r="K25" s="901">
        <v>27892</v>
      </c>
      <c r="L25" s="901">
        <f t="shared" si="5"/>
        <v>57014</v>
      </c>
      <c r="M25" s="902">
        <f t="shared" si="1"/>
        <v>0.007862412334943674</v>
      </c>
      <c r="N25" s="901">
        <v>26536</v>
      </c>
      <c r="O25" s="901">
        <v>25586</v>
      </c>
      <c r="P25" s="901">
        <f t="shared" si="6"/>
        <v>52122</v>
      </c>
      <c r="Q25" s="902">
        <f t="shared" si="7"/>
        <v>0.09385672077049989</v>
      </c>
    </row>
    <row r="26" spans="1:17" s="898" customFormat="1" ht="18" customHeight="1">
      <c r="A26" s="899" t="s">
        <v>272</v>
      </c>
      <c r="B26" s="900">
        <v>5842</v>
      </c>
      <c r="C26" s="901">
        <v>4923</v>
      </c>
      <c r="D26" s="901">
        <f t="shared" si="2"/>
        <v>10765</v>
      </c>
      <c r="E26" s="902">
        <f t="shared" si="0"/>
        <v>0.007434248509006732</v>
      </c>
      <c r="F26" s="900">
        <v>5591</v>
      </c>
      <c r="G26" s="901">
        <v>4663</v>
      </c>
      <c r="H26" s="901">
        <f t="shared" si="3"/>
        <v>10254</v>
      </c>
      <c r="I26" s="902">
        <f t="shared" si="4"/>
        <v>0.0498342110395944</v>
      </c>
      <c r="J26" s="900">
        <v>26421</v>
      </c>
      <c r="K26" s="901">
        <v>22490</v>
      </c>
      <c r="L26" s="901">
        <f t="shared" si="5"/>
        <v>48911</v>
      </c>
      <c r="M26" s="902">
        <f t="shared" si="1"/>
        <v>0.006744982806230576</v>
      </c>
      <c r="N26" s="901">
        <v>24499</v>
      </c>
      <c r="O26" s="901">
        <v>21358</v>
      </c>
      <c r="P26" s="901">
        <f t="shared" si="6"/>
        <v>45857</v>
      </c>
      <c r="Q26" s="902">
        <f t="shared" si="7"/>
        <v>0.06659833831258033</v>
      </c>
    </row>
    <row r="27" spans="1:17" s="898" customFormat="1" ht="18" customHeight="1">
      <c r="A27" s="899" t="s">
        <v>273</v>
      </c>
      <c r="B27" s="900">
        <v>4528</v>
      </c>
      <c r="C27" s="901">
        <v>4430</v>
      </c>
      <c r="D27" s="901">
        <f t="shared" si="2"/>
        <v>8958</v>
      </c>
      <c r="E27" s="902">
        <f t="shared" si="0"/>
        <v>0.006186344462952374</v>
      </c>
      <c r="F27" s="900">
        <v>4160</v>
      </c>
      <c r="G27" s="901">
        <v>4143</v>
      </c>
      <c r="H27" s="901">
        <f t="shared" si="3"/>
        <v>8303</v>
      </c>
      <c r="I27" s="902">
        <f t="shared" si="4"/>
        <v>0.07888714922317241</v>
      </c>
      <c r="J27" s="900">
        <v>21978</v>
      </c>
      <c r="K27" s="901">
        <v>21642</v>
      </c>
      <c r="L27" s="901">
        <f t="shared" si="5"/>
        <v>43620</v>
      </c>
      <c r="M27" s="902">
        <f t="shared" si="1"/>
        <v>0.006015337040906499</v>
      </c>
      <c r="N27" s="901">
        <v>19055</v>
      </c>
      <c r="O27" s="901">
        <v>19125</v>
      </c>
      <c r="P27" s="901">
        <f t="shared" si="6"/>
        <v>38180</v>
      </c>
      <c r="Q27" s="902">
        <f t="shared" si="7"/>
        <v>0.14248297537978005</v>
      </c>
    </row>
    <row r="28" spans="1:17" s="898" customFormat="1" ht="18" customHeight="1">
      <c r="A28" s="899" t="s">
        <v>274</v>
      </c>
      <c r="B28" s="900">
        <v>3872</v>
      </c>
      <c r="C28" s="901">
        <v>3732</v>
      </c>
      <c r="D28" s="901">
        <f t="shared" si="2"/>
        <v>7604</v>
      </c>
      <c r="E28" s="902">
        <f t="shared" si="0"/>
        <v>0.00525127967138757</v>
      </c>
      <c r="F28" s="900">
        <v>3492</v>
      </c>
      <c r="G28" s="901">
        <v>3391</v>
      </c>
      <c r="H28" s="901">
        <f t="shared" si="3"/>
        <v>6883</v>
      </c>
      <c r="I28" s="902">
        <f t="shared" si="4"/>
        <v>0.10475083539154428</v>
      </c>
      <c r="J28" s="900">
        <v>18257</v>
      </c>
      <c r="K28" s="901">
        <v>16917</v>
      </c>
      <c r="L28" s="901">
        <f t="shared" si="5"/>
        <v>35174</v>
      </c>
      <c r="M28" s="902">
        <f t="shared" si="1"/>
        <v>0.004850606718863943</v>
      </c>
      <c r="N28" s="901">
        <v>16738</v>
      </c>
      <c r="O28" s="901">
        <v>15587</v>
      </c>
      <c r="P28" s="901">
        <f t="shared" si="6"/>
        <v>32325</v>
      </c>
      <c r="Q28" s="902">
        <f t="shared" si="7"/>
        <v>0.08813611755607109</v>
      </c>
    </row>
    <row r="29" spans="1:17" s="898" customFormat="1" ht="18" customHeight="1">
      <c r="A29" s="899" t="s">
        <v>275</v>
      </c>
      <c r="B29" s="900">
        <v>3746</v>
      </c>
      <c r="C29" s="901">
        <v>3740</v>
      </c>
      <c r="D29" s="901">
        <f t="shared" si="2"/>
        <v>7486</v>
      </c>
      <c r="E29" s="902">
        <f t="shared" si="0"/>
        <v>0.005169789534456516</v>
      </c>
      <c r="F29" s="900">
        <v>3735</v>
      </c>
      <c r="G29" s="901">
        <v>3681</v>
      </c>
      <c r="H29" s="901">
        <f t="shared" si="3"/>
        <v>7416</v>
      </c>
      <c r="I29" s="902">
        <f t="shared" si="4"/>
        <v>0.009439050701186558</v>
      </c>
      <c r="J29" s="900">
        <v>19219</v>
      </c>
      <c r="K29" s="901">
        <v>18579</v>
      </c>
      <c r="L29" s="901">
        <f t="shared" si="5"/>
        <v>37798</v>
      </c>
      <c r="M29" s="902">
        <f t="shared" si="1"/>
        <v>0.0052124646829936686</v>
      </c>
      <c r="N29" s="901">
        <v>17314</v>
      </c>
      <c r="O29" s="901">
        <v>19332</v>
      </c>
      <c r="P29" s="901">
        <f t="shared" si="6"/>
        <v>36646</v>
      </c>
      <c r="Q29" s="902">
        <f t="shared" si="7"/>
        <v>0.031435900234677794</v>
      </c>
    </row>
    <row r="30" spans="1:17" s="898" customFormat="1" ht="18" customHeight="1">
      <c r="A30" s="899" t="s">
        <v>276</v>
      </c>
      <c r="B30" s="900">
        <v>3326</v>
      </c>
      <c r="C30" s="901">
        <v>3444</v>
      </c>
      <c r="D30" s="901">
        <f t="shared" si="2"/>
        <v>6770</v>
      </c>
      <c r="E30" s="902">
        <f t="shared" si="0"/>
        <v>0.00467532395782402</v>
      </c>
      <c r="F30" s="900">
        <v>3941</v>
      </c>
      <c r="G30" s="901">
        <v>3769</v>
      </c>
      <c r="H30" s="901">
        <f t="shared" si="3"/>
        <v>7710</v>
      </c>
      <c r="I30" s="902">
        <f t="shared" si="4"/>
        <v>-0.12191958495460442</v>
      </c>
      <c r="J30" s="900">
        <v>16448</v>
      </c>
      <c r="K30" s="901">
        <v>16165</v>
      </c>
      <c r="L30" s="901">
        <f t="shared" si="5"/>
        <v>32613</v>
      </c>
      <c r="M30" s="902">
        <f t="shared" si="1"/>
        <v>0.004497436655549831</v>
      </c>
      <c r="N30" s="901">
        <v>17807</v>
      </c>
      <c r="O30" s="901">
        <v>17385</v>
      </c>
      <c r="P30" s="901">
        <f t="shared" si="6"/>
        <v>35192</v>
      </c>
      <c r="Q30" s="902">
        <f t="shared" si="7"/>
        <v>-0.07328370084110025</v>
      </c>
    </row>
    <row r="31" spans="1:17" s="898" customFormat="1" ht="18" customHeight="1">
      <c r="A31" s="899" t="s">
        <v>277</v>
      </c>
      <c r="B31" s="900">
        <v>1911</v>
      </c>
      <c r="C31" s="901">
        <v>3448</v>
      </c>
      <c r="D31" s="901">
        <f t="shared" si="2"/>
        <v>5359</v>
      </c>
      <c r="E31" s="902">
        <f t="shared" si="0"/>
        <v>0.0037008952865552323</v>
      </c>
      <c r="F31" s="900">
        <v>2785</v>
      </c>
      <c r="G31" s="901">
        <v>3501</v>
      </c>
      <c r="H31" s="901">
        <f t="shared" si="3"/>
        <v>6286</v>
      </c>
      <c r="I31" s="902">
        <f t="shared" si="4"/>
        <v>-0.14747056951956727</v>
      </c>
      <c r="J31" s="900">
        <v>9458</v>
      </c>
      <c r="K31" s="901">
        <v>17191</v>
      </c>
      <c r="L31" s="901">
        <f t="shared" si="5"/>
        <v>26649</v>
      </c>
      <c r="M31" s="902">
        <f t="shared" si="1"/>
        <v>0.003674982045004981</v>
      </c>
      <c r="N31" s="901">
        <v>9695</v>
      </c>
      <c r="O31" s="901">
        <v>13878</v>
      </c>
      <c r="P31" s="901">
        <f t="shared" si="6"/>
        <v>23573</v>
      </c>
      <c r="Q31" s="902">
        <f t="shared" si="7"/>
        <v>0.13048827047893785</v>
      </c>
    </row>
    <row r="32" spans="1:17" s="898" customFormat="1" ht="18" customHeight="1">
      <c r="A32" s="899" t="s">
        <v>278</v>
      </c>
      <c r="B32" s="900">
        <v>2146</v>
      </c>
      <c r="C32" s="901">
        <v>2047</v>
      </c>
      <c r="D32" s="901">
        <f t="shared" si="2"/>
        <v>4193</v>
      </c>
      <c r="E32" s="902">
        <f t="shared" si="0"/>
        <v>0.0028956622385754973</v>
      </c>
      <c r="F32" s="900">
        <v>2240</v>
      </c>
      <c r="G32" s="901">
        <v>2246</v>
      </c>
      <c r="H32" s="901">
        <f t="shared" si="3"/>
        <v>4486</v>
      </c>
      <c r="I32" s="902">
        <f t="shared" si="4"/>
        <v>-0.06531431119037001</v>
      </c>
      <c r="J32" s="900">
        <v>11003</v>
      </c>
      <c r="K32" s="901">
        <v>10936</v>
      </c>
      <c r="L32" s="901">
        <f t="shared" si="5"/>
        <v>21939</v>
      </c>
      <c r="M32" s="902">
        <f t="shared" si="1"/>
        <v>0.0030254580316471267</v>
      </c>
      <c r="N32" s="901">
        <v>10682</v>
      </c>
      <c r="O32" s="901">
        <v>10613</v>
      </c>
      <c r="P32" s="901">
        <f t="shared" si="6"/>
        <v>21295</v>
      </c>
      <c r="Q32" s="902">
        <f t="shared" si="7"/>
        <v>0.030241840807701426</v>
      </c>
    </row>
    <row r="33" spans="1:17" s="898" customFormat="1" ht="18" customHeight="1">
      <c r="A33" s="899" t="s">
        <v>279</v>
      </c>
      <c r="B33" s="900">
        <v>1805</v>
      </c>
      <c r="C33" s="901">
        <v>1783</v>
      </c>
      <c r="D33" s="901">
        <f t="shared" si="2"/>
        <v>3588</v>
      </c>
      <c r="E33" s="902">
        <f t="shared" si="0"/>
        <v>0.0024778526382086535</v>
      </c>
      <c r="F33" s="900">
        <v>2167</v>
      </c>
      <c r="G33" s="901">
        <v>2002</v>
      </c>
      <c r="H33" s="901">
        <f t="shared" si="3"/>
        <v>4169</v>
      </c>
      <c r="I33" s="902">
        <f t="shared" si="4"/>
        <v>-0.13936195730390977</v>
      </c>
      <c r="J33" s="900">
        <v>9637</v>
      </c>
      <c r="K33" s="901">
        <v>8749</v>
      </c>
      <c r="L33" s="901">
        <f t="shared" si="5"/>
        <v>18386</v>
      </c>
      <c r="M33" s="902">
        <f t="shared" si="1"/>
        <v>0.0025354880062839723</v>
      </c>
      <c r="N33" s="901">
        <v>10908</v>
      </c>
      <c r="O33" s="901">
        <v>9609</v>
      </c>
      <c r="P33" s="901">
        <f t="shared" si="6"/>
        <v>20517</v>
      </c>
      <c r="Q33" s="902">
        <f t="shared" si="7"/>
        <v>-0.10386508748842427</v>
      </c>
    </row>
    <row r="34" spans="1:17" s="898" customFormat="1" ht="18" customHeight="1">
      <c r="A34" s="899" t="s">
        <v>280</v>
      </c>
      <c r="B34" s="900">
        <v>1559</v>
      </c>
      <c r="C34" s="901">
        <v>1996</v>
      </c>
      <c r="D34" s="901">
        <f t="shared" si="2"/>
        <v>3555</v>
      </c>
      <c r="E34" s="902">
        <f t="shared" si="0"/>
        <v>0.0024550630236431894</v>
      </c>
      <c r="F34" s="900">
        <v>1726</v>
      </c>
      <c r="G34" s="901">
        <v>2085</v>
      </c>
      <c r="H34" s="901">
        <f t="shared" si="3"/>
        <v>3811</v>
      </c>
      <c r="I34" s="902">
        <f t="shared" si="4"/>
        <v>-0.06717397008659143</v>
      </c>
      <c r="J34" s="900">
        <v>8013</v>
      </c>
      <c r="K34" s="901">
        <v>10360</v>
      </c>
      <c r="L34" s="901">
        <f t="shared" si="5"/>
        <v>18373</v>
      </c>
      <c r="M34" s="902">
        <f t="shared" si="1"/>
        <v>0.0025336952648458296</v>
      </c>
      <c r="N34" s="901">
        <v>8385</v>
      </c>
      <c r="O34" s="901">
        <v>10570</v>
      </c>
      <c r="P34" s="901">
        <f t="shared" si="6"/>
        <v>18955</v>
      </c>
      <c r="Q34" s="902">
        <f t="shared" si="7"/>
        <v>-0.030704299657082545</v>
      </c>
    </row>
    <row r="35" spans="1:17" s="898" customFormat="1" ht="18" customHeight="1">
      <c r="A35" s="899" t="s">
        <v>281</v>
      </c>
      <c r="B35" s="900">
        <v>1723</v>
      </c>
      <c r="C35" s="901">
        <v>1626</v>
      </c>
      <c r="D35" s="901">
        <f t="shared" si="2"/>
        <v>3349</v>
      </c>
      <c r="E35" s="902">
        <f t="shared" si="0"/>
        <v>0.002312800581204231</v>
      </c>
      <c r="F35" s="900">
        <v>1810</v>
      </c>
      <c r="G35" s="901">
        <v>1615</v>
      </c>
      <c r="H35" s="901">
        <f t="shared" si="3"/>
        <v>3425</v>
      </c>
      <c r="I35" s="902">
        <f t="shared" si="4"/>
        <v>-0.022189781021897836</v>
      </c>
      <c r="J35" s="900">
        <v>7485</v>
      </c>
      <c r="K35" s="901">
        <v>7160</v>
      </c>
      <c r="L35" s="901">
        <f t="shared" si="5"/>
        <v>14645</v>
      </c>
      <c r="M35" s="902">
        <f t="shared" si="1"/>
        <v>0.0020195921816615237</v>
      </c>
      <c r="N35" s="901">
        <v>8220</v>
      </c>
      <c r="O35" s="901">
        <v>7835</v>
      </c>
      <c r="P35" s="901">
        <f t="shared" si="6"/>
        <v>16055</v>
      </c>
      <c r="Q35" s="902">
        <f t="shared" si="7"/>
        <v>-0.087823108066023</v>
      </c>
    </row>
    <row r="36" spans="1:17" s="898" customFormat="1" ht="18" customHeight="1">
      <c r="A36" s="899" t="s">
        <v>282</v>
      </c>
      <c r="B36" s="900">
        <v>1601</v>
      </c>
      <c r="C36" s="901">
        <v>1464</v>
      </c>
      <c r="D36" s="901">
        <f t="shared" si="2"/>
        <v>3065</v>
      </c>
      <c r="E36" s="902">
        <f t="shared" si="0"/>
        <v>0.0021166717770650842</v>
      </c>
      <c r="F36" s="900">
        <v>1711</v>
      </c>
      <c r="G36" s="901">
        <v>1340</v>
      </c>
      <c r="H36" s="901">
        <f t="shared" si="3"/>
        <v>3051</v>
      </c>
      <c r="I36" s="902">
        <f t="shared" si="4"/>
        <v>0.004588659455916133</v>
      </c>
      <c r="J36" s="900">
        <v>8119</v>
      </c>
      <c r="K36" s="901">
        <v>6522</v>
      </c>
      <c r="L36" s="901">
        <f t="shared" si="5"/>
        <v>14641</v>
      </c>
      <c r="M36" s="902">
        <f t="shared" si="1"/>
        <v>0.002019040568911326</v>
      </c>
      <c r="N36" s="901">
        <v>8510</v>
      </c>
      <c r="O36" s="901">
        <v>6817</v>
      </c>
      <c r="P36" s="901">
        <f t="shared" si="6"/>
        <v>15327</v>
      </c>
      <c r="Q36" s="902">
        <f t="shared" si="7"/>
        <v>-0.044757617276701245</v>
      </c>
    </row>
    <row r="37" spans="1:17" s="898" customFormat="1" ht="18" customHeight="1">
      <c r="A37" s="899" t="s">
        <v>283</v>
      </c>
      <c r="B37" s="900">
        <v>1300</v>
      </c>
      <c r="C37" s="901">
        <v>1250</v>
      </c>
      <c r="D37" s="901">
        <f t="shared" si="2"/>
        <v>2550</v>
      </c>
      <c r="E37" s="902">
        <f t="shared" si="0"/>
        <v>0.0017610156709676884</v>
      </c>
      <c r="F37" s="900">
        <v>1414</v>
      </c>
      <c r="G37" s="901">
        <v>1393</v>
      </c>
      <c r="H37" s="901">
        <f t="shared" si="3"/>
        <v>2807</v>
      </c>
      <c r="I37" s="902">
        <f t="shared" si="4"/>
        <v>-0.09155682223013895</v>
      </c>
      <c r="J37" s="900">
        <v>5717</v>
      </c>
      <c r="K37" s="901">
        <v>5481</v>
      </c>
      <c r="L37" s="901">
        <f t="shared" si="5"/>
        <v>11198</v>
      </c>
      <c r="M37" s="902">
        <f t="shared" si="1"/>
        <v>0.00154423989417861</v>
      </c>
      <c r="N37" s="901">
        <v>7532</v>
      </c>
      <c r="O37" s="901">
        <v>6620</v>
      </c>
      <c r="P37" s="901">
        <f t="shared" si="6"/>
        <v>14152</v>
      </c>
      <c r="Q37" s="902">
        <f t="shared" si="7"/>
        <v>-0.2087337478801583</v>
      </c>
    </row>
    <row r="38" spans="1:17" s="898" customFormat="1" ht="18" customHeight="1">
      <c r="A38" s="899" t="s">
        <v>284</v>
      </c>
      <c r="B38" s="900">
        <v>965</v>
      </c>
      <c r="C38" s="901">
        <v>861</v>
      </c>
      <c r="D38" s="901">
        <f t="shared" si="2"/>
        <v>1826</v>
      </c>
      <c r="E38" s="902">
        <f t="shared" si="0"/>
        <v>0.0012610253392890192</v>
      </c>
      <c r="F38" s="900">
        <v>829</v>
      </c>
      <c r="G38" s="901">
        <v>770</v>
      </c>
      <c r="H38" s="901">
        <f t="shared" si="3"/>
        <v>1599</v>
      </c>
      <c r="I38" s="902">
        <f t="shared" si="4"/>
        <v>0.14196372732958107</v>
      </c>
      <c r="J38" s="900">
        <v>4205</v>
      </c>
      <c r="K38" s="901">
        <v>3656</v>
      </c>
      <c r="L38" s="901">
        <f t="shared" si="5"/>
        <v>7861</v>
      </c>
      <c r="M38" s="902">
        <f t="shared" si="1"/>
        <v>0.0010840569573261345</v>
      </c>
      <c r="N38" s="901">
        <v>4379</v>
      </c>
      <c r="O38" s="901">
        <v>3662</v>
      </c>
      <c r="P38" s="901">
        <f t="shared" si="6"/>
        <v>8041</v>
      </c>
      <c r="Q38" s="902">
        <f t="shared" si="7"/>
        <v>-0.022385275463250864</v>
      </c>
    </row>
    <row r="39" spans="1:17" s="898" customFormat="1" ht="18" customHeight="1">
      <c r="A39" s="899" t="s">
        <v>285</v>
      </c>
      <c r="B39" s="900">
        <v>1025</v>
      </c>
      <c r="C39" s="901">
        <v>757</v>
      </c>
      <c r="D39" s="901">
        <f t="shared" si="2"/>
        <v>1782</v>
      </c>
      <c r="E39" s="902">
        <f t="shared" si="0"/>
        <v>0.001230639186535067</v>
      </c>
      <c r="F39" s="900">
        <v>944</v>
      </c>
      <c r="G39" s="901">
        <v>806</v>
      </c>
      <c r="H39" s="901">
        <f t="shared" si="3"/>
        <v>1750</v>
      </c>
      <c r="I39" s="902">
        <f t="shared" si="4"/>
        <v>0.01828571428571424</v>
      </c>
      <c r="J39" s="900">
        <v>5162</v>
      </c>
      <c r="K39" s="901">
        <v>3779</v>
      </c>
      <c r="L39" s="901">
        <f t="shared" si="5"/>
        <v>8941</v>
      </c>
      <c r="M39" s="902">
        <f t="shared" si="1"/>
        <v>0.0012329923998795277</v>
      </c>
      <c r="N39" s="901">
        <v>4866</v>
      </c>
      <c r="O39" s="901">
        <v>4043</v>
      </c>
      <c r="P39" s="901">
        <f t="shared" si="6"/>
        <v>8909</v>
      </c>
      <c r="Q39" s="902">
        <f t="shared" si="7"/>
        <v>0.0035918733864630514</v>
      </c>
    </row>
    <row r="40" spans="1:17" s="898" customFormat="1" ht="18" customHeight="1">
      <c r="A40" s="899" t="s">
        <v>286</v>
      </c>
      <c r="B40" s="900">
        <v>974</v>
      </c>
      <c r="C40" s="901">
        <v>773</v>
      </c>
      <c r="D40" s="901">
        <f t="shared" si="2"/>
        <v>1747</v>
      </c>
      <c r="E40" s="902">
        <f t="shared" si="0"/>
        <v>0.0012064683832080595</v>
      </c>
      <c r="F40" s="900">
        <v>803</v>
      </c>
      <c r="G40" s="901">
        <v>589</v>
      </c>
      <c r="H40" s="901">
        <f t="shared" si="3"/>
        <v>1392</v>
      </c>
      <c r="I40" s="902">
        <f t="shared" si="4"/>
        <v>0.25502873563218387</v>
      </c>
      <c r="J40" s="900">
        <v>4476</v>
      </c>
      <c r="K40" s="901">
        <v>3533</v>
      </c>
      <c r="L40" s="901">
        <f t="shared" si="5"/>
        <v>8009</v>
      </c>
      <c r="M40" s="902">
        <f t="shared" si="1"/>
        <v>0.0011044666290834513</v>
      </c>
      <c r="N40" s="901">
        <v>3965</v>
      </c>
      <c r="O40" s="901">
        <v>2830</v>
      </c>
      <c r="P40" s="901">
        <f t="shared" si="6"/>
        <v>6795</v>
      </c>
      <c r="Q40" s="902">
        <f t="shared" si="7"/>
        <v>0.1786607799852833</v>
      </c>
    </row>
    <row r="41" spans="1:17" s="898" customFormat="1" ht="18" customHeight="1">
      <c r="A41" s="899" t="s">
        <v>287</v>
      </c>
      <c r="B41" s="900">
        <v>768</v>
      </c>
      <c r="C41" s="901">
        <v>771</v>
      </c>
      <c r="D41" s="901">
        <f t="shared" si="2"/>
        <v>1539</v>
      </c>
      <c r="E41" s="902">
        <f t="shared" si="0"/>
        <v>0.0010628247520075578</v>
      </c>
      <c r="F41" s="900">
        <v>1025</v>
      </c>
      <c r="G41" s="901">
        <v>760</v>
      </c>
      <c r="H41" s="901">
        <f t="shared" si="3"/>
        <v>1785</v>
      </c>
      <c r="I41" s="902">
        <f t="shared" si="4"/>
        <v>-0.13781512605042012</v>
      </c>
      <c r="J41" s="900">
        <v>4787</v>
      </c>
      <c r="K41" s="901">
        <v>4447</v>
      </c>
      <c r="L41" s="901">
        <f t="shared" si="5"/>
        <v>9234</v>
      </c>
      <c r="M41" s="902">
        <f t="shared" si="1"/>
        <v>0.0012733980338315131</v>
      </c>
      <c r="N41" s="901">
        <v>5394</v>
      </c>
      <c r="O41" s="901">
        <v>3967</v>
      </c>
      <c r="P41" s="901">
        <f t="shared" si="6"/>
        <v>9361</v>
      </c>
      <c r="Q41" s="902">
        <f t="shared" si="7"/>
        <v>-0.013566926610404817</v>
      </c>
    </row>
    <row r="42" spans="1:17" s="898" customFormat="1" ht="18" customHeight="1">
      <c r="A42" s="899" t="s">
        <v>288</v>
      </c>
      <c r="B42" s="900">
        <v>764</v>
      </c>
      <c r="C42" s="901">
        <v>573</v>
      </c>
      <c r="D42" s="901">
        <f t="shared" si="2"/>
        <v>1337</v>
      </c>
      <c r="E42" s="902">
        <f t="shared" si="0"/>
        <v>0.0009233246870916861</v>
      </c>
      <c r="F42" s="900">
        <v>659</v>
      </c>
      <c r="G42" s="901">
        <v>468</v>
      </c>
      <c r="H42" s="901">
        <f t="shared" si="3"/>
        <v>1127</v>
      </c>
      <c r="I42" s="902">
        <f t="shared" si="4"/>
        <v>0.18633540372670798</v>
      </c>
      <c r="J42" s="900">
        <v>3807</v>
      </c>
      <c r="K42" s="901">
        <v>2933</v>
      </c>
      <c r="L42" s="901">
        <f t="shared" si="5"/>
        <v>6740</v>
      </c>
      <c r="M42" s="902">
        <f t="shared" si="1"/>
        <v>0.0009294674840832141</v>
      </c>
      <c r="N42" s="901">
        <v>3331</v>
      </c>
      <c r="O42" s="901">
        <v>3261</v>
      </c>
      <c r="P42" s="901">
        <f t="shared" si="6"/>
        <v>6592</v>
      </c>
      <c r="Q42" s="902">
        <f t="shared" si="7"/>
        <v>0.022451456310679685</v>
      </c>
    </row>
    <row r="43" spans="1:17" s="898" customFormat="1" ht="18" customHeight="1">
      <c r="A43" s="899" t="s">
        <v>289</v>
      </c>
      <c r="B43" s="900">
        <v>587</v>
      </c>
      <c r="C43" s="901">
        <v>537</v>
      </c>
      <c r="D43" s="901">
        <f t="shared" si="2"/>
        <v>1124</v>
      </c>
      <c r="E43" s="902">
        <f t="shared" si="0"/>
        <v>0.0007762280839873262</v>
      </c>
      <c r="F43" s="900">
        <v>504</v>
      </c>
      <c r="G43" s="901">
        <v>424</v>
      </c>
      <c r="H43" s="901">
        <f t="shared" si="3"/>
        <v>928</v>
      </c>
      <c r="I43" s="902">
        <f t="shared" si="4"/>
        <v>0.2112068965517242</v>
      </c>
      <c r="J43" s="900">
        <v>2143</v>
      </c>
      <c r="K43" s="901">
        <v>2085</v>
      </c>
      <c r="L43" s="901">
        <f t="shared" si="5"/>
        <v>4228</v>
      </c>
      <c r="M43" s="902">
        <f t="shared" si="1"/>
        <v>0.0005830546769590251</v>
      </c>
      <c r="N43" s="901">
        <v>2184</v>
      </c>
      <c r="O43" s="901">
        <v>2130</v>
      </c>
      <c r="P43" s="901">
        <f t="shared" si="6"/>
        <v>4314</v>
      </c>
      <c r="Q43" s="902">
        <f t="shared" si="7"/>
        <v>-0.019935095039406603</v>
      </c>
    </row>
    <row r="44" spans="1:17" s="898" customFormat="1" ht="18" customHeight="1">
      <c r="A44" s="899" t="s">
        <v>290</v>
      </c>
      <c r="B44" s="900">
        <v>454</v>
      </c>
      <c r="C44" s="901">
        <v>484</v>
      </c>
      <c r="D44" s="901">
        <f t="shared" si="2"/>
        <v>938</v>
      </c>
      <c r="E44" s="902">
        <f t="shared" si="0"/>
        <v>0.0006477775291638007</v>
      </c>
      <c r="F44" s="900">
        <v>494</v>
      </c>
      <c r="G44" s="901">
        <v>467</v>
      </c>
      <c r="H44" s="901">
        <f t="shared" si="3"/>
        <v>961</v>
      </c>
      <c r="I44" s="902">
        <f t="shared" si="4"/>
        <v>-0.02393340270551514</v>
      </c>
      <c r="J44" s="900">
        <v>2230</v>
      </c>
      <c r="K44" s="901">
        <v>2093</v>
      </c>
      <c r="L44" s="901">
        <f t="shared" si="5"/>
        <v>4323</v>
      </c>
      <c r="M44" s="902">
        <f t="shared" si="1"/>
        <v>0.0005961554797762217</v>
      </c>
      <c r="N44" s="901">
        <v>3425</v>
      </c>
      <c r="O44" s="901">
        <v>3093</v>
      </c>
      <c r="P44" s="901">
        <f t="shared" si="6"/>
        <v>6518</v>
      </c>
      <c r="Q44" s="902">
        <f t="shared" si="7"/>
        <v>-0.3367597422522246</v>
      </c>
    </row>
    <row r="45" spans="1:17" s="898" customFormat="1" ht="18" customHeight="1">
      <c r="A45" s="899" t="s">
        <v>291</v>
      </c>
      <c r="B45" s="900">
        <v>503</v>
      </c>
      <c r="C45" s="901">
        <v>421</v>
      </c>
      <c r="D45" s="901">
        <f t="shared" si="2"/>
        <v>924</v>
      </c>
      <c r="E45" s="902">
        <f t="shared" si="0"/>
        <v>0.0006381092078329977</v>
      </c>
      <c r="F45" s="900">
        <v>678</v>
      </c>
      <c r="G45" s="901">
        <v>618</v>
      </c>
      <c r="H45" s="901">
        <f t="shared" si="3"/>
        <v>1296</v>
      </c>
      <c r="I45" s="902">
        <f t="shared" si="4"/>
        <v>-0.2870370370370371</v>
      </c>
      <c r="J45" s="900">
        <v>3245</v>
      </c>
      <c r="K45" s="901">
        <v>2626</v>
      </c>
      <c r="L45" s="901">
        <f t="shared" si="5"/>
        <v>5871</v>
      </c>
      <c r="M45" s="902">
        <f t="shared" si="1"/>
        <v>0.0008096296141027522</v>
      </c>
      <c r="N45" s="901">
        <v>2826</v>
      </c>
      <c r="O45" s="901">
        <v>2277</v>
      </c>
      <c r="P45" s="901">
        <f t="shared" si="6"/>
        <v>5103</v>
      </c>
      <c r="Q45" s="902">
        <f t="shared" si="7"/>
        <v>0.15049970605526153</v>
      </c>
    </row>
    <row r="46" spans="1:17" s="898" customFormat="1" ht="18" customHeight="1">
      <c r="A46" s="899" t="s">
        <v>292</v>
      </c>
      <c r="B46" s="900">
        <v>571</v>
      </c>
      <c r="C46" s="901">
        <v>242</v>
      </c>
      <c r="D46" s="901">
        <f t="shared" si="2"/>
        <v>813</v>
      </c>
      <c r="E46" s="902">
        <f t="shared" si="0"/>
        <v>0.0005614532315673453</v>
      </c>
      <c r="F46" s="900">
        <v>604</v>
      </c>
      <c r="G46" s="901">
        <v>371</v>
      </c>
      <c r="H46" s="901">
        <f t="shared" si="3"/>
        <v>975</v>
      </c>
      <c r="I46" s="902">
        <f t="shared" si="4"/>
        <v>-0.1661538461538462</v>
      </c>
      <c r="J46" s="900">
        <v>2641</v>
      </c>
      <c r="K46" s="901">
        <v>1424</v>
      </c>
      <c r="L46" s="901">
        <f t="shared" si="5"/>
        <v>4065</v>
      </c>
      <c r="M46" s="902">
        <f t="shared" si="1"/>
        <v>0.0005605764573884666</v>
      </c>
      <c r="N46" s="901">
        <v>2575</v>
      </c>
      <c r="O46" s="901">
        <v>1767</v>
      </c>
      <c r="P46" s="901">
        <f t="shared" si="6"/>
        <v>4342</v>
      </c>
      <c r="Q46" s="902">
        <f t="shared" si="7"/>
        <v>-0.06379548595117457</v>
      </c>
    </row>
    <row r="47" spans="1:17" s="898" customFormat="1" ht="18" customHeight="1">
      <c r="A47" s="899" t="s">
        <v>293</v>
      </c>
      <c r="B47" s="900">
        <v>409</v>
      </c>
      <c r="C47" s="901">
        <v>276</v>
      </c>
      <c r="D47" s="901">
        <f t="shared" si="2"/>
        <v>685</v>
      </c>
      <c r="E47" s="902">
        <f t="shared" si="0"/>
        <v>0.00047305715082857514</v>
      </c>
      <c r="F47" s="900">
        <v>261</v>
      </c>
      <c r="G47" s="901">
        <v>208</v>
      </c>
      <c r="H47" s="901">
        <f t="shared" si="3"/>
        <v>469</v>
      </c>
      <c r="I47" s="902">
        <f t="shared" si="4"/>
        <v>0.46055437100213226</v>
      </c>
      <c r="J47" s="900">
        <v>2022</v>
      </c>
      <c r="K47" s="901">
        <v>1166</v>
      </c>
      <c r="L47" s="901">
        <f t="shared" si="5"/>
        <v>3188</v>
      </c>
      <c r="M47" s="902">
        <f t="shared" si="1"/>
        <v>0.00043963536190760926</v>
      </c>
      <c r="N47" s="901">
        <v>1724</v>
      </c>
      <c r="O47" s="901">
        <v>1179</v>
      </c>
      <c r="P47" s="901">
        <f t="shared" si="6"/>
        <v>2903</v>
      </c>
      <c r="Q47" s="902">
        <f t="shared" si="7"/>
        <v>0.09817430244574576</v>
      </c>
    </row>
    <row r="48" spans="1:17" s="898" customFormat="1" ht="18" customHeight="1">
      <c r="A48" s="899" t="s">
        <v>294</v>
      </c>
      <c r="B48" s="900">
        <v>417</v>
      </c>
      <c r="C48" s="901">
        <v>168</v>
      </c>
      <c r="D48" s="901">
        <f t="shared" si="2"/>
        <v>585</v>
      </c>
      <c r="E48" s="902">
        <f t="shared" si="0"/>
        <v>0.00040399771275141086</v>
      </c>
      <c r="F48" s="900">
        <v>498</v>
      </c>
      <c r="G48" s="901">
        <v>396</v>
      </c>
      <c r="H48" s="901">
        <f t="shared" si="3"/>
        <v>894</v>
      </c>
      <c r="I48" s="902">
        <f t="shared" si="4"/>
        <v>-0.34563758389261745</v>
      </c>
      <c r="J48" s="900">
        <v>2220</v>
      </c>
      <c r="K48" s="901">
        <v>879</v>
      </c>
      <c r="L48" s="901">
        <f t="shared" si="5"/>
        <v>3099</v>
      </c>
      <c r="M48" s="902">
        <f t="shared" si="1"/>
        <v>0.00042736197821570924</v>
      </c>
      <c r="N48" s="901">
        <v>2724</v>
      </c>
      <c r="O48" s="901">
        <v>1936</v>
      </c>
      <c r="P48" s="901">
        <f t="shared" si="6"/>
        <v>4660</v>
      </c>
      <c r="Q48" s="902">
        <f t="shared" si="7"/>
        <v>-0.3349785407725322</v>
      </c>
    </row>
    <row r="49" spans="1:17" s="898" customFormat="1" ht="18" customHeight="1">
      <c r="A49" s="899" t="s">
        <v>295</v>
      </c>
      <c r="B49" s="900">
        <v>376</v>
      </c>
      <c r="C49" s="901">
        <v>200</v>
      </c>
      <c r="D49" s="901">
        <f t="shared" si="2"/>
        <v>576</v>
      </c>
      <c r="E49" s="902">
        <f t="shared" si="0"/>
        <v>0.0003977823633244661</v>
      </c>
      <c r="F49" s="900">
        <v>293</v>
      </c>
      <c r="G49" s="901">
        <v>162</v>
      </c>
      <c r="H49" s="901">
        <f t="shared" si="3"/>
        <v>455</v>
      </c>
      <c r="I49" s="902">
        <f t="shared" si="4"/>
        <v>0.2659340659340659</v>
      </c>
      <c r="J49" s="900">
        <v>1954</v>
      </c>
      <c r="K49" s="901">
        <v>961</v>
      </c>
      <c r="L49" s="901">
        <f t="shared" si="5"/>
        <v>2915</v>
      </c>
      <c r="M49" s="902">
        <f t="shared" si="1"/>
        <v>0.0004019877917066126</v>
      </c>
      <c r="N49" s="901">
        <v>1480</v>
      </c>
      <c r="O49" s="901">
        <v>843</v>
      </c>
      <c r="P49" s="901">
        <f t="shared" si="6"/>
        <v>2323</v>
      </c>
      <c r="Q49" s="902">
        <f t="shared" si="7"/>
        <v>0.254842875591907</v>
      </c>
    </row>
    <row r="50" spans="1:17" s="898" customFormat="1" ht="18" customHeight="1">
      <c r="A50" s="899" t="s">
        <v>296</v>
      </c>
      <c r="B50" s="900">
        <v>273</v>
      </c>
      <c r="C50" s="901">
        <v>243</v>
      </c>
      <c r="D50" s="901">
        <f t="shared" si="2"/>
        <v>516</v>
      </c>
      <c r="E50" s="902">
        <f t="shared" si="0"/>
        <v>0.00035634670047816756</v>
      </c>
      <c r="F50" s="900">
        <v>407</v>
      </c>
      <c r="G50" s="901">
        <v>372</v>
      </c>
      <c r="H50" s="901">
        <f t="shared" si="3"/>
        <v>779</v>
      </c>
      <c r="I50" s="902">
        <f t="shared" si="4"/>
        <v>-0.33761232349165593</v>
      </c>
      <c r="J50" s="900">
        <v>1783</v>
      </c>
      <c r="K50" s="901">
        <v>1701</v>
      </c>
      <c r="L50" s="901">
        <f t="shared" si="5"/>
        <v>3484</v>
      </c>
      <c r="M50" s="902">
        <f t="shared" si="1"/>
        <v>0.00048045470542224303</v>
      </c>
      <c r="N50" s="901">
        <v>2162</v>
      </c>
      <c r="O50" s="901">
        <v>1943</v>
      </c>
      <c r="P50" s="901">
        <f t="shared" si="6"/>
        <v>4105</v>
      </c>
      <c r="Q50" s="902">
        <f t="shared" si="7"/>
        <v>-0.15127892813641897</v>
      </c>
    </row>
    <row r="51" spans="1:17" s="898" customFormat="1" ht="18" customHeight="1">
      <c r="A51" s="899" t="s">
        <v>297</v>
      </c>
      <c r="B51" s="900">
        <v>254</v>
      </c>
      <c r="C51" s="901">
        <v>260</v>
      </c>
      <c r="D51" s="901">
        <f t="shared" si="2"/>
        <v>514</v>
      </c>
      <c r="E51" s="902">
        <f t="shared" si="0"/>
        <v>0.00035496551171662426</v>
      </c>
      <c r="F51" s="900">
        <v>268</v>
      </c>
      <c r="G51" s="901">
        <v>327</v>
      </c>
      <c r="H51" s="901">
        <f t="shared" si="3"/>
        <v>595</v>
      </c>
      <c r="I51" s="902">
        <f t="shared" si="4"/>
        <v>-0.13613445378151257</v>
      </c>
      <c r="J51" s="900">
        <v>1235</v>
      </c>
      <c r="K51" s="901">
        <v>1329</v>
      </c>
      <c r="L51" s="901">
        <f t="shared" si="5"/>
        <v>2564</v>
      </c>
      <c r="M51" s="902">
        <f t="shared" si="1"/>
        <v>0.0003535837728767598</v>
      </c>
      <c r="N51" s="901">
        <v>1215</v>
      </c>
      <c r="O51" s="901">
        <v>1475</v>
      </c>
      <c r="P51" s="901">
        <f t="shared" si="6"/>
        <v>2690</v>
      </c>
      <c r="Q51" s="902">
        <f t="shared" si="7"/>
        <v>-0.046840148698884754</v>
      </c>
    </row>
    <row r="52" spans="1:17" s="898" customFormat="1" ht="18" customHeight="1" thickBot="1">
      <c r="A52" s="903" t="s">
        <v>222</v>
      </c>
      <c r="B52" s="904">
        <v>1443</v>
      </c>
      <c r="C52" s="905">
        <v>1259</v>
      </c>
      <c r="D52" s="905">
        <f>C52+B52</f>
        <v>2702</v>
      </c>
      <c r="E52" s="906">
        <f t="shared" si="0"/>
        <v>0.0018659860168449781</v>
      </c>
      <c r="F52" s="904">
        <v>1247</v>
      </c>
      <c r="G52" s="905">
        <v>1087</v>
      </c>
      <c r="H52" s="905">
        <f>G52+F52</f>
        <v>2334</v>
      </c>
      <c r="I52" s="906">
        <f>(D52/H52-1)</f>
        <v>0.157669237360754</v>
      </c>
      <c r="J52" s="904">
        <v>7122</v>
      </c>
      <c r="K52" s="905">
        <v>6514</v>
      </c>
      <c r="L52" s="905">
        <f>K52+J52</f>
        <v>13636</v>
      </c>
      <c r="M52" s="906">
        <f t="shared" si="1"/>
        <v>0.0018804478654241405</v>
      </c>
      <c r="N52" s="904">
        <v>7046</v>
      </c>
      <c r="O52" s="905">
        <v>6107</v>
      </c>
      <c r="P52" s="905">
        <f>O52+N52</f>
        <v>13153</v>
      </c>
      <c r="Q52" s="906">
        <f>(L52/P52-1)</f>
        <v>0.03672166045769032</v>
      </c>
    </row>
    <row r="53" ht="14.25">
      <c r="A53" s="216" t="s">
        <v>298</v>
      </c>
    </row>
    <row r="54" spans="1:5" ht="13.5">
      <c r="A54" s="907" t="s">
        <v>299</v>
      </c>
      <c r="B54" s="908"/>
      <c r="C54" s="908"/>
      <c r="D54" s="908"/>
      <c r="E54" s="908"/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</mergeCells>
  <conditionalFormatting sqref="Q53:Q65536 I53:I65536 Q1:Q4 I1:I4">
    <cfRule type="cellIs" priority="1" dxfId="0" operator="lessThan" stopIfTrue="1">
      <formula>0</formula>
    </cfRule>
  </conditionalFormatting>
  <conditionalFormatting sqref="I5:I52 Q5:Q5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41" right="0.21" top="0.18" bottom="0.18" header="0.2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Q38"/>
  <sheetViews>
    <sheetView showGridLines="0" zoomScale="88" zoomScaleNormal="88" zoomScalePageLayoutView="0" workbookViewId="0" topLeftCell="A1">
      <selection activeCell="N3" sqref="N3:P3"/>
    </sheetView>
  </sheetViews>
  <sheetFormatPr defaultColWidth="9.140625" defaultRowHeight="12.75"/>
  <cols>
    <col min="1" max="1" width="30.28125" style="912" customWidth="1"/>
    <col min="2" max="2" width="7.00390625" style="912" customWidth="1"/>
    <col min="3" max="3" width="9.28125" style="912" customWidth="1"/>
    <col min="4" max="4" width="8.57421875" style="912" customWidth="1"/>
    <col min="5" max="5" width="10.57421875" style="912" customWidth="1"/>
    <col min="6" max="6" width="8.00390625" style="912" customWidth="1"/>
    <col min="7" max="7" width="8.8515625" style="912" customWidth="1"/>
    <col min="8" max="8" width="8.57421875" style="912" customWidth="1"/>
    <col min="9" max="9" width="9.8515625" style="912" customWidth="1"/>
    <col min="10" max="10" width="8.28125" style="912" customWidth="1"/>
    <col min="11" max="11" width="9.00390625" style="912" customWidth="1"/>
    <col min="12" max="12" width="8.57421875" style="912" customWidth="1"/>
    <col min="13" max="13" width="10.00390625" style="912" customWidth="1"/>
    <col min="14" max="14" width="8.7109375" style="912" customWidth="1"/>
    <col min="15" max="15" width="9.140625" style="912" customWidth="1"/>
    <col min="16" max="16" width="9.28125" style="912" customWidth="1"/>
    <col min="17" max="17" width="9.7109375" style="912" customWidth="1"/>
    <col min="18" max="16384" width="9.140625" style="912" customWidth="1"/>
  </cols>
  <sheetData>
    <row r="1" spans="1:17" ht="24" customHeight="1" thickBot="1">
      <c r="A1" s="909" t="s">
        <v>300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1"/>
    </row>
    <row r="2" spans="1:17" ht="15.75" customHeight="1" thickBot="1">
      <c r="A2" s="913" t="s">
        <v>251</v>
      </c>
      <c r="B2" s="914" t="s">
        <v>38</v>
      </c>
      <c r="C2" s="915"/>
      <c r="D2" s="915"/>
      <c r="E2" s="915"/>
      <c r="F2" s="915"/>
      <c r="G2" s="915"/>
      <c r="H2" s="915"/>
      <c r="I2" s="916"/>
      <c r="J2" s="914" t="s">
        <v>39</v>
      </c>
      <c r="K2" s="915"/>
      <c r="L2" s="915"/>
      <c r="M2" s="915"/>
      <c r="N2" s="915"/>
      <c r="O2" s="915"/>
      <c r="P2" s="915"/>
      <c r="Q2" s="916"/>
    </row>
    <row r="3" spans="1:17" s="924" customFormat="1" ht="26.25" customHeight="1">
      <c r="A3" s="917"/>
      <c r="B3" s="918" t="s">
        <v>40</v>
      </c>
      <c r="C3" s="919"/>
      <c r="D3" s="919"/>
      <c r="E3" s="920" t="s">
        <v>41</v>
      </c>
      <c r="F3" s="918" t="s">
        <v>42</v>
      </c>
      <c r="G3" s="919"/>
      <c r="H3" s="919"/>
      <c r="I3" s="921" t="s">
        <v>43</v>
      </c>
      <c r="J3" s="922" t="s">
        <v>210</v>
      </c>
      <c r="K3" s="923"/>
      <c r="L3" s="923"/>
      <c r="M3" s="920" t="s">
        <v>41</v>
      </c>
      <c r="N3" s="922" t="s">
        <v>211</v>
      </c>
      <c r="O3" s="923"/>
      <c r="P3" s="923"/>
      <c r="Q3" s="920" t="s">
        <v>43</v>
      </c>
    </row>
    <row r="4" spans="1:17" s="930" customFormat="1" ht="14.25" thickBot="1">
      <c r="A4" s="925"/>
      <c r="B4" s="926" t="s">
        <v>13</v>
      </c>
      <c r="C4" s="927" t="s">
        <v>14</v>
      </c>
      <c r="D4" s="927" t="s">
        <v>12</v>
      </c>
      <c r="E4" s="928"/>
      <c r="F4" s="926" t="s">
        <v>13</v>
      </c>
      <c r="G4" s="927" t="s">
        <v>14</v>
      </c>
      <c r="H4" s="927" t="s">
        <v>12</v>
      </c>
      <c r="I4" s="929"/>
      <c r="J4" s="926" t="s">
        <v>13</v>
      </c>
      <c r="K4" s="927" t="s">
        <v>14</v>
      </c>
      <c r="L4" s="927" t="s">
        <v>12</v>
      </c>
      <c r="M4" s="928"/>
      <c r="N4" s="926" t="s">
        <v>13</v>
      </c>
      <c r="O4" s="927" t="s">
        <v>14</v>
      </c>
      <c r="P4" s="927" t="s">
        <v>12</v>
      </c>
      <c r="Q4" s="928"/>
    </row>
    <row r="5" spans="1:17" s="936" customFormat="1" ht="18" customHeight="1" thickBot="1">
      <c r="A5" s="931" t="s">
        <v>3</v>
      </c>
      <c r="B5" s="932">
        <f>SUM(B6:B37)</f>
        <v>8281.360999999999</v>
      </c>
      <c r="C5" s="933">
        <f>SUM(C6:C37)</f>
        <v>8281.361</v>
      </c>
      <c r="D5" s="934">
        <f aca="true" t="shared" si="0" ref="D5:D37">C5+B5</f>
        <v>16562.722</v>
      </c>
      <c r="E5" s="935">
        <f aca="true" t="shared" si="1" ref="E5:E37">D5/$D$5</f>
        <v>1</v>
      </c>
      <c r="F5" s="932">
        <f>SUM(F6:F37)</f>
        <v>10278.162999999995</v>
      </c>
      <c r="G5" s="933">
        <f>SUM(G6:G37)</f>
        <v>10278.163000000002</v>
      </c>
      <c r="H5" s="934">
        <f aca="true" t="shared" si="2" ref="H5:H37">G5+F5</f>
        <v>20556.325999999997</v>
      </c>
      <c r="I5" s="935">
        <f aca="true" t="shared" si="3" ref="I5:I28">(D5/H5-1)</f>
        <v>-0.19427615615747662</v>
      </c>
      <c r="J5" s="932">
        <f>SUM(J6:J37)</f>
        <v>40371.313</v>
      </c>
      <c r="K5" s="933">
        <f>SUM(K6:K37)</f>
        <v>40371.31300000001</v>
      </c>
      <c r="L5" s="934">
        <f aca="true" t="shared" si="4" ref="L5:L37">K5+J5</f>
        <v>80742.62600000002</v>
      </c>
      <c r="M5" s="935">
        <f aca="true" t="shared" si="5" ref="M5:M37">L5/$L$5</f>
        <v>1</v>
      </c>
      <c r="N5" s="932">
        <f>SUM(N6:N37)</f>
        <v>51558.271999999975</v>
      </c>
      <c r="O5" s="933">
        <f>SUM(O6:O37)</f>
        <v>51558.27199999999</v>
      </c>
      <c r="P5" s="934">
        <f aca="true" t="shared" si="6" ref="P5:P37">O5+N5</f>
        <v>103116.54399999997</v>
      </c>
      <c r="Q5" s="935">
        <f aca="true" t="shared" si="7" ref="Q5:Q37">(L5/P5-1)</f>
        <v>-0.21697699643618729</v>
      </c>
    </row>
    <row r="6" spans="1:17" s="941" customFormat="1" ht="18" customHeight="1" thickTop="1">
      <c r="A6" s="937" t="s">
        <v>252</v>
      </c>
      <c r="B6" s="938">
        <v>3015.466</v>
      </c>
      <c r="C6" s="939">
        <v>3015.5070000000005</v>
      </c>
      <c r="D6" s="939">
        <f t="shared" si="0"/>
        <v>6030.973</v>
      </c>
      <c r="E6" s="940">
        <f t="shared" si="1"/>
        <v>0.3641293381607202</v>
      </c>
      <c r="F6" s="938">
        <v>4155.593999999998</v>
      </c>
      <c r="G6" s="939">
        <v>3810.7730000000006</v>
      </c>
      <c r="H6" s="939">
        <f t="shared" si="2"/>
        <v>7966.366999999998</v>
      </c>
      <c r="I6" s="940">
        <f t="shared" si="3"/>
        <v>-0.2429456237705342</v>
      </c>
      <c r="J6" s="938">
        <v>14329.54700000001</v>
      </c>
      <c r="K6" s="939">
        <v>14550.791000000001</v>
      </c>
      <c r="L6" s="939">
        <f t="shared" si="4"/>
        <v>28880.33800000001</v>
      </c>
      <c r="M6" s="940">
        <f t="shared" si="5"/>
        <v>0.3576839078778538</v>
      </c>
      <c r="N6" s="938">
        <v>20557.74</v>
      </c>
      <c r="O6" s="939">
        <v>19595.286999999997</v>
      </c>
      <c r="P6" s="939">
        <f t="shared" si="6"/>
        <v>40153.027</v>
      </c>
      <c r="Q6" s="940">
        <f t="shared" si="7"/>
        <v>-0.2807431927859384</v>
      </c>
    </row>
    <row r="7" spans="1:17" s="941" customFormat="1" ht="18" customHeight="1">
      <c r="A7" s="942" t="s">
        <v>254</v>
      </c>
      <c r="B7" s="943">
        <v>806.1140000000001</v>
      </c>
      <c r="C7" s="944">
        <v>780.1870000000001</v>
      </c>
      <c r="D7" s="944">
        <f t="shared" si="0"/>
        <v>1586.3010000000004</v>
      </c>
      <c r="E7" s="945">
        <f t="shared" si="1"/>
        <v>0.09577538039942952</v>
      </c>
      <c r="F7" s="943">
        <v>853.5980000000003</v>
      </c>
      <c r="G7" s="944">
        <v>791.541</v>
      </c>
      <c r="H7" s="944">
        <f t="shared" si="2"/>
        <v>1645.1390000000004</v>
      </c>
      <c r="I7" s="945">
        <f t="shared" si="3"/>
        <v>-0.035764759087225984</v>
      </c>
      <c r="J7" s="943">
        <v>4194.445999999999</v>
      </c>
      <c r="K7" s="944">
        <v>3500.6389999999988</v>
      </c>
      <c r="L7" s="944">
        <f t="shared" si="4"/>
        <v>7695.084999999997</v>
      </c>
      <c r="M7" s="945">
        <f t="shared" si="5"/>
        <v>0.09530387332212846</v>
      </c>
      <c r="N7" s="943">
        <v>5059.231000000001</v>
      </c>
      <c r="O7" s="944">
        <v>4933.6939999999995</v>
      </c>
      <c r="P7" s="944">
        <f t="shared" si="6"/>
        <v>9992.925</v>
      </c>
      <c r="Q7" s="945">
        <f t="shared" si="7"/>
        <v>-0.22994668728125167</v>
      </c>
    </row>
    <row r="8" spans="1:17" s="941" customFormat="1" ht="18" customHeight="1">
      <c r="A8" s="942" t="s">
        <v>253</v>
      </c>
      <c r="B8" s="943">
        <v>630.106</v>
      </c>
      <c r="C8" s="944">
        <v>633.7930000000002</v>
      </c>
      <c r="D8" s="944">
        <f t="shared" si="0"/>
        <v>1263.8990000000003</v>
      </c>
      <c r="E8" s="945">
        <f t="shared" si="1"/>
        <v>0.0763098601787798</v>
      </c>
      <c r="F8" s="943">
        <v>878.553</v>
      </c>
      <c r="G8" s="944">
        <v>751.3180000000001</v>
      </c>
      <c r="H8" s="944">
        <f t="shared" si="2"/>
        <v>1629.871</v>
      </c>
      <c r="I8" s="945">
        <f t="shared" si="3"/>
        <v>-0.22454046976723907</v>
      </c>
      <c r="J8" s="943">
        <v>3416.867000000001</v>
      </c>
      <c r="K8" s="944">
        <v>3306.336999999999</v>
      </c>
      <c r="L8" s="944">
        <f t="shared" si="4"/>
        <v>6723.204</v>
      </c>
      <c r="M8" s="945">
        <f t="shared" si="5"/>
        <v>0.08326709611847401</v>
      </c>
      <c r="N8" s="943">
        <v>3872.539</v>
      </c>
      <c r="O8" s="944">
        <v>3015.226999999999</v>
      </c>
      <c r="P8" s="944">
        <f t="shared" si="6"/>
        <v>6887.766</v>
      </c>
      <c r="Q8" s="945">
        <f t="shared" si="7"/>
        <v>-0.023891926642107153</v>
      </c>
    </row>
    <row r="9" spans="1:17" s="941" customFormat="1" ht="18" customHeight="1">
      <c r="A9" s="942" t="s">
        <v>255</v>
      </c>
      <c r="B9" s="943">
        <v>522.723</v>
      </c>
      <c r="C9" s="944">
        <v>410.06</v>
      </c>
      <c r="D9" s="944">
        <f t="shared" si="0"/>
        <v>932.7829999999999</v>
      </c>
      <c r="E9" s="945">
        <f t="shared" si="1"/>
        <v>0.056318218708253376</v>
      </c>
      <c r="F9" s="943">
        <v>390.235</v>
      </c>
      <c r="G9" s="944">
        <v>303.32700000000006</v>
      </c>
      <c r="H9" s="944">
        <f t="shared" si="2"/>
        <v>693.5620000000001</v>
      </c>
      <c r="I9" s="945">
        <f t="shared" si="3"/>
        <v>0.34491653233596953</v>
      </c>
      <c r="J9" s="943">
        <v>1329.1759999999995</v>
      </c>
      <c r="K9" s="944">
        <v>1327.8139999999994</v>
      </c>
      <c r="L9" s="944">
        <f t="shared" si="4"/>
        <v>2656.989999999999</v>
      </c>
      <c r="M9" s="945">
        <f t="shared" si="5"/>
        <v>0.03290690595076754</v>
      </c>
      <c r="N9" s="943">
        <v>2335.749</v>
      </c>
      <c r="O9" s="944">
        <v>1821.1679999999994</v>
      </c>
      <c r="P9" s="944">
        <f t="shared" si="6"/>
        <v>4156.9169999999995</v>
      </c>
      <c r="Q9" s="945">
        <f t="shared" si="7"/>
        <v>-0.3608267858126589</v>
      </c>
    </row>
    <row r="10" spans="1:17" s="941" customFormat="1" ht="18" customHeight="1">
      <c r="A10" s="942" t="s">
        <v>257</v>
      </c>
      <c r="B10" s="943">
        <v>447.85599999999994</v>
      </c>
      <c r="C10" s="944">
        <v>409.45900000000006</v>
      </c>
      <c r="D10" s="944">
        <f t="shared" si="0"/>
        <v>857.315</v>
      </c>
      <c r="E10" s="945">
        <f t="shared" si="1"/>
        <v>0.05176172129194706</v>
      </c>
      <c r="F10" s="943">
        <v>850.7679999999999</v>
      </c>
      <c r="G10" s="944">
        <v>1149.449</v>
      </c>
      <c r="H10" s="944">
        <f t="shared" si="2"/>
        <v>2000.217</v>
      </c>
      <c r="I10" s="945">
        <f t="shared" si="3"/>
        <v>-0.5713890042930342</v>
      </c>
      <c r="J10" s="943">
        <v>1976.6270000000002</v>
      </c>
      <c r="K10" s="944">
        <v>1825.654</v>
      </c>
      <c r="L10" s="944">
        <f t="shared" si="4"/>
        <v>3802.281</v>
      </c>
      <c r="M10" s="945">
        <f t="shared" si="5"/>
        <v>0.04709137153899353</v>
      </c>
      <c r="N10" s="943">
        <v>5924.9540000000015</v>
      </c>
      <c r="O10" s="944">
        <v>6826.864</v>
      </c>
      <c r="P10" s="944">
        <f t="shared" si="6"/>
        <v>12751.818000000001</v>
      </c>
      <c r="Q10" s="945">
        <f t="shared" si="7"/>
        <v>-0.7018243986857404</v>
      </c>
    </row>
    <row r="11" spans="1:17" s="941" customFormat="1" ht="18" customHeight="1">
      <c r="A11" s="942" t="s">
        <v>275</v>
      </c>
      <c r="B11" s="943">
        <v>469.425</v>
      </c>
      <c r="C11" s="944">
        <v>192.056</v>
      </c>
      <c r="D11" s="944">
        <f t="shared" si="0"/>
        <v>661.481</v>
      </c>
      <c r="E11" s="945">
        <f t="shared" si="1"/>
        <v>0.039937940152590855</v>
      </c>
      <c r="F11" s="943">
        <v>550.447</v>
      </c>
      <c r="G11" s="944">
        <v>335.67299999999994</v>
      </c>
      <c r="H11" s="944">
        <f t="shared" si="2"/>
        <v>886.1199999999999</v>
      </c>
      <c r="I11" s="945">
        <f t="shared" si="3"/>
        <v>-0.25350855414616524</v>
      </c>
      <c r="J11" s="943">
        <v>3136.26</v>
      </c>
      <c r="K11" s="944">
        <v>1632.7230000000004</v>
      </c>
      <c r="L11" s="944">
        <f t="shared" si="4"/>
        <v>4768.983</v>
      </c>
      <c r="M11" s="945">
        <f t="shared" si="5"/>
        <v>0.05906400666235452</v>
      </c>
      <c r="N11" s="943">
        <v>2541.0990000000006</v>
      </c>
      <c r="O11" s="944">
        <v>1851.8809999999992</v>
      </c>
      <c r="P11" s="944">
        <f t="shared" si="6"/>
        <v>4392.98</v>
      </c>
      <c r="Q11" s="945">
        <f t="shared" si="7"/>
        <v>0.08559178507527943</v>
      </c>
    </row>
    <row r="12" spans="1:17" s="941" customFormat="1" ht="18" customHeight="1">
      <c r="A12" s="942" t="s">
        <v>258</v>
      </c>
      <c r="B12" s="943">
        <v>180.88299999999998</v>
      </c>
      <c r="C12" s="944">
        <v>355.2010000000001</v>
      </c>
      <c r="D12" s="944">
        <f t="shared" si="0"/>
        <v>536.0840000000001</v>
      </c>
      <c r="E12" s="945">
        <f t="shared" si="1"/>
        <v>0.03236690201043041</v>
      </c>
      <c r="F12" s="943">
        <v>127.055</v>
      </c>
      <c r="G12" s="944">
        <v>263.219</v>
      </c>
      <c r="H12" s="944">
        <f t="shared" si="2"/>
        <v>390.274</v>
      </c>
      <c r="I12" s="945">
        <f t="shared" si="3"/>
        <v>0.3736093103819369</v>
      </c>
      <c r="J12" s="943">
        <v>731.1779999999999</v>
      </c>
      <c r="K12" s="944">
        <v>1543.79</v>
      </c>
      <c r="L12" s="944">
        <f t="shared" si="4"/>
        <v>2274.968</v>
      </c>
      <c r="M12" s="945">
        <f t="shared" si="5"/>
        <v>0.028175551288113904</v>
      </c>
      <c r="N12" s="943">
        <v>700.5010000000001</v>
      </c>
      <c r="O12" s="944">
        <v>1446.3670000000004</v>
      </c>
      <c r="P12" s="944">
        <f t="shared" si="6"/>
        <v>2146.8680000000004</v>
      </c>
      <c r="Q12" s="945">
        <f t="shared" si="7"/>
        <v>0.05966831682245921</v>
      </c>
    </row>
    <row r="13" spans="1:17" s="941" customFormat="1" ht="18" customHeight="1">
      <c r="A13" s="942" t="s">
        <v>256</v>
      </c>
      <c r="B13" s="943">
        <v>197.82</v>
      </c>
      <c r="C13" s="944">
        <v>130.33599999999998</v>
      </c>
      <c r="D13" s="944">
        <f t="shared" si="0"/>
        <v>328.15599999999995</v>
      </c>
      <c r="E13" s="945">
        <f t="shared" si="1"/>
        <v>0.019812926884844165</v>
      </c>
      <c r="F13" s="943">
        <v>232.147</v>
      </c>
      <c r="G13" s="944">
        <v>160.916</v>
      </c>
      <c r="H13" s="944">
        <f t="shared" si="2"/>
        <v>393.063</v>
      </c>
      <c r="I13" s="945">
        <f t="shared" si="3"/>
        <v>-0.16513128938617994</v>
      </c>
      <c r="J13" s="943">
        <v>954.161</v>
      </c>
      <c r="K13" s="944">
        <v>605.457</v>
      </c>
      <c r="L13" s="944">
        <f t="shared" si="4"/>
        <v>1559.618</v>
      </c>
      <c r="M13" s="945">
        <f t="shared" si="5"/>
        <v>0.019315918706929343</v>
      </c>
      <c r="N13" s="943">
        <v>1110.9279999999992</v>
      </c>
      <c r="O13" s="944">
        <v>788.1310000000002</v>
      </c>
      <c r="P13" s="944">
        <f t="shared" si="6"/>
        <v>1899.0589999999993</v>
      </c>
      <c r="Q13" s="945">
        <f t="shared" si="7"/>
        <v>-0.17874168206464336</v>
      </c>
    </row>
    <row r="14" spans="1:17" s="941" customFormat="1" ht="18" customHeight="1">
      <c r="A14" s="942" t="s">
        <v>292</v>
      </c>
      <c r="B14" s="943">
        <v>30.78</v>
      </c>
      <c r="C14" s="944">
        <v>289.32300000000004</v>
      </c>
      <c r="D14" s="944">
        <f t="shared" si="0"/>
        <v>320.10300000000007</v>
      </c>
      <c r="E14" s="945">
        <f t="shared" si="1"/>
        <v>0.01932671453399991</v>
      </c>
      <c r="F14" s="943">
        <v>30.534</v>
      </c>
      <c r="G14" s="944">
        <v>186.857</v>
      </c>
      <c r="H14" s="944">
        <f t="shared" si="2"/>
        <v>217.391</v>
      </c>
      <c r="I14" s="945">
        <f t="shared" si="3"/>
        <v>0.47247586146620635</v>
      </c>
      <c r="J14" s="943">
        <v>224.62600000000003</v>
      </c>
      <c r="K14" s="944">
        <v>1503.8420000000006</v>
      </c>
      <c r="L14" s="944">
        <f t="shared" si="4"/>
        <v>1728.4680000000005</v>
      </c>
      <c r="M14" s="945">
        <f t="shared" si="5"/>
        <v>0.02140713134596341</v>
      </c>
      <c r="N14" s="943">
        <v>124.988</v>
      </c>
      <c r="O14" s="944">
        <v>868.6519999999998</v>
      </c>
      <c r="P14" s="944">
        <f t="shared" si="6"/>
        <v>993.6399999999999</v>
      </c>
      <c r="Q14" s="945">
        <f t="shared" si="7"/>
        <v>0.7395314198301204</v>
      </c>
    </row>
    <row r="15" spans="1:17" s="941" customFormat="1" ht="18" customHeight="1">
      <c r="A15" s="942" t="s">
        <v>301</v>
      </c>
      <c r="B15" s="943">
        <v>124.005</v>
      </c>
      <c r="C15" s="944">
        <v>188.94</v>
      </c>
      <c r="D15" s="944">
        <f t="shared" si="0"/>
        <v>312.945</v>
      </c>
      <c r="E15" s="945">
        <f t="shared" si="1"/>
        <v>0.01889453919470483</v>
      </c>
      <c r="F15" s="943">
        <v>57.230999999999995</v>
      </c>
      <c r="G15" s="944">
        <v>77.615</v>
      </c>
      <c r="H15" s="944">
        <f t="shared" si="2"/>
        <v>134.846</v>
      </c>
      <c r="I15" s="945">
        <f t="shared" si="3"/>
        <v>1.3207584948756357</v>
      </c>
      <c r="J15" s="943">
        <v>480.2630000000001</v>
      </c>
      <c r="K15" s="944">
        <v>986.4390000000001</v>
      </c>
      <c r="L15" s="944">
        <f t="shared" si="4"/>
        <v>1466.7020000000002</v>
      </c>
      <c r="M15" s="945">
        <f t="shared" si="5"/>
        <v>0.018165151081412683</v>
      </c>
      <c r="N15" s="943">
        <v>326.666</v>
      </c>
      <c r="O15" s="944">
        <v>654.3580000000001</v>
      </c>
      <c r="P15" s="944">
        <f t="shared" si="6"/>
        <v>981.0240000000001</v>
      </c>
      <c r="Q15" s="945">
        <f t="shared" si="7"/>
        <v>0.4950724956779855</v>
      </c>
    </row>
    <row r="16" spans="1:17" s="941" customFormat="1" ht="18" customHeight="1">
      <c r="A16" s="942" t="s">
        <v>277</v>
      </c>
      <c r="B16" s="943">
        <v>187.76599999999996</v>
      </c>
      <c r="C16" s="944">
        <v>124.769</v>
      </c>
      <c r="D16" s="944">
        <f t="shared" si="0"/>
        <v>312.53499999999997</v>
      </c>
      <c r="E16" s="945">
        <f t="shared" si="1"/>
        <v>0.01886978480952587</v>
      </c>
      <c r="F16" s="943">
        <v>301.155</v>
      </c>
      <c r="G16" s="944">
        <v>207.14699999999996</v>
      </c>
      <c r="H16" s="944">
        <f t="shared" si="2"/>
        <v>508.3019999999999</v>
      </c>
      <c r="I16" s="945">
        <f t="shared" si="3"/>
        <v>-0.38513914956069417</v>
      </c>
      <c r="J16" s="943">
        <v>813.4809999999997</v>
      </c>
      <c r="K16" s="944">
        <v>610.5</v>
      </c>
      <c r="L16" s="944">
        <f t="shared" si="4"/>
        <v>1423.9809999999998</v>
      </c>
      <c r="M16" s="945">
        <f t="shared" si="5"/>
        <v>0.017636050132924824</v>
      </c>
      <c r="N16" s="943">
        <v>1173.416</v>
      </c>
      <c r="O16" s="944">
        <v>686.19</v>
      </c>
      <c r="P16" s="944">
        <f t="shared" si="6"/>
        <v>1859.606</v>
      </c>
      <c r="Q16" s="945">
        <f t="shared" si="7"/>
        <v>-0.23425661134670472</v>
      </c>
    </row>
    <row r="17" spans="1:17" s="941" customFormat="1" ht="18" customHeight="1">
      <c r="A17" s="942" t="s">
        <v>271</v>
      </c>
      <c r="B17" s="943">
        <v>186.852</v>
      </c>
      <c r="C17" s="944">
        <v>119.934</v>
      </c>
      <c r="D17" s="944">
        <f t="shared" si="0"/>
        <v>306.786</v>
      </c>
      <c r="E17" s="945">
        <f t="shared" si="1"/>
        <v>0.01852268002807751</v>
      </c>
      <c r="F17" s="943">
        <v>293.616</v>
      </c>
      <c r="G17" s="944">
        <v>267.86</v>
      </c>
      <c r="H17" s="944">
        <f t="shared" si="2"/>
        <v>561.476</v>
      </c>
      <c r="I17" s="945">
        <f t="shared" si="3"/>
        <v>-0.45360799036824373</v>
      </c>
      <c r="J17" s="943">
        <v>965.8459999999999</v>
      </c>
      <c r="K17" s="944">
        <v>947.346</v>
      </c>
      <c r="L17" s="944">
        <f t="shared" si="4"/>
        <v>1913.192</v>
      </c>
      <c r="M17" s="945">
        <f t="shared" si="5"/>
        <v>0.023694943981633687</v>
      </c>
      <c r="N17" s="943">
        <v>1190.8880000000001</v>
      </c>
      <c r="O17" s="944">
        <v>1022.7070000000001</v>
      </c>
      <c r="P17" s="944">
        <f t="shared" si="6"/>
        <v>2213.5950000000003</v>
      </c>
      <c r="Q17" s="945">
        <f t="shared" si="7"/>
        <v>-0.13570820317176369</v>
      </c>
    </row>
    <row r="18" spans="1:17" s="941" customFormat="1" ht="18" customHeight="1">
      <c r="A18" s="942" t="s">
        <v>289</v>
      </c>
      <c r="B18" s="943">
        <v>209.726</v>
      </c>
      <c r="C18" s="944">
        <v>92.56899999999999</v>
      </c>
      <c r="D18" s="944">
        <f t="shared" si="0"/>
        <v>302.29499999999996</v>
      </c>
      <c r="E18" s="945">
        <f t="shared" si="1"/>
        <v>0.01825152894554409</v>
      </c>
      <c r="F18" s="943">
        <v>61.702999999999996</v>
      </c>
      <c r="G18" s="944">
        <v>40.792</v>
      </c>
      <c r="H18" s="944">
        <f t="shared" si="2"/>
        <v>102.495</v>
      </c>
      <c r="I18" s="945">
        <f t="shared" si="3"/>
        <v>1.9493633835796862</v>
      </c>
      <c r="J18" s="943">
        <v>1342.308</v>
      </c>
      <c r="K18" s="944">
        <v>457.73</v>
      </c>
      <c r="L18" s="944">
        <f t="shared" si="4"/>
        <v>1800.038</v>
      </c>
      <c r="M18" s="945">
        <f t="shared" si="5"/>
        <v>0.022293528080198924</v>
      </c>
      <c r="N18" s="943">
        <v>332.779</v>
      </c>
      <c r="O18" s="944">
        <v>259.97400000000005</v>
      </c>
      <c r="P18" s="944">
        <f t="shared" si="6"/>
        <v>592.753</v>
      </c>
      <c r="Q18" s="945">
        <f t="shared" si="7"/>
        <v>2.0367421168682402</v>
      </c>
    </row>
    <row r="19" spans="1:17" s="941" customFormat="1" ht="18" customHeight="1">
      <c r="A19" s="942" t="s">
        <v>302</v>
      </c>
      <c r="B19" s="943">
        <v>157.4</v>
      </c>
      <c r="C19" s="944">
        <v>138.3</v>
      </c>
      <c r="D19" s="944">
        <f t="shared" si="0"/>
        <v>295.70000000000005</v>
      </c>
      <c r="E19" s="945">
        <f t="shared" si="1"/>
        <v>0.017853345603458175</v>
      </c>
      <c r="F19" s="943">
        <v>129.445</v>
      </c>
      <c r="G19" s="944">
        <v>82.12400000000001</v>
      </c>
      <c r="H19" s="944">
        <f t="shared" si="2"/>
        <v>211.56900000000002</v>
      </c>
      <c r="I19" s="945">
        <f t="shared" si="3"/>
        <v>0.3976527752175414</v>
      </c>
      <c r="J19" s="943">
        <v>720.02</v>
      </c>
      <c r="K19" s="944">
        <v>601.5969999999999</v>
      </c>
      <c r="L19" s="944">
        <f t="shared" si="4"/>
        <v>1321.6169999999997</v>
      </c>
      <c r="M19" s="945">
        <f t="shared" si="5"/>
        <v>0.016368268725864818</v>
      </c>
      <c r="N19" s="943">
        <v>562.644</v>
      </c>
      <c r="O19" s="944">
        <v>340.094</v>
      </c>
      <c r="P19" s="944">
        <f t="shared" si="6"/>
        <v>902.738</v>
      </c>
      <c r="Q19" s="945">
        <f t="shared" si="7"/>
        <v>0.46400949112588563</v>
      </c>
    </row>
    <row r="20" spans="1:17" s="941" customFormat="1" ht="18" customHeight="1">
      <c r="A20" s="942" t="s">
        <v>276</v>
      </c>
      <c r="B20" s="943">
        <v>60.292</v>
      </c>
      <c r="C20" s="944">
        <v>146.527</v>
      </c>
      <c r="D20" s="944">
        <f t="shared" si="0"/>
        <v>206.819</v>
      </c>
      <c r="E20" s="945">
        <f t="shared" si="1"/>
        <v>0.01248701753250462</v>
      </c>
      <c r="F20" s="943">
        <v>126.22099999999999</v>
      </c>
      <c r="G20" s="944">
        <v>201.581</v>
      </c>
      <c r="H20" s="944">
        <f t="shared" si="2"/>
        <v>327.80199999999996</v>
      </c>
      <c r="I20" s="945">
        <f t="shared" si="3"/>
        <v>-0.3690734040670892</v>
      </c>
      <c r="J20" s="943">
        <v>581.7280000000001</v>
      </c>
      <c r="K20" s="944">
        <v>875.387</v>
      </c>
      <c r="L20" s="944">
        <f t="shared" si="4"/>
        <v>1457.115</v>
      </c>
      <c r="M20" s="945">
        <f t="shared" si="5"/>
        <v>0.018046415780433</v>
      </c>
      <c r="N20" s="943">
        <v>396.706</v>
      </c>
      <c r="O20" s="944">
        <v>671.359</v>
      </c>
      <c r="P20" s="944">
        <f t="shared" si="6"/>
        <v>1068.065</v>
      </c>
      <c r="Q20" s="945">
        <f t="shared" si="7"/>
        <v>0.3642568570264917</v>
      </c>
    </row>
    <row r="21" spans="1:17" s="941" customFormat="1" ht="18" customHeight="1">
      <c r="A21" s="942" t="s">
        <v>267</v>
      </c>
      <c r="B21" s="943">
        <v>60.907999999999994</v>
      </c>
      <c r="C21" s="944">
        <v>106.48599999999999</v>
      </c>
      <c r="D21" s="944">
        <f t="shared" si="0"/>
        <v>167.39399999999998</v>
      </c>
      <c r="E21" s="945">
        <f t="shared" si="1"/>
        <v>0.010106672079625557</v>
      </c>
      <c r="F21" s="943">
        <v>42.093</v>
      </c>
      <c r="G21" s="944">
        <v>107.988</v>
      </c>
      <c r="H21" s="944">
        <f t="shared" si="2"/>
        <v>150.08100000000002</v>
      </c>
      <c r="I21" s="945">
        <f t="shared" si="3"/>
        <v>0.11535770683830693</v>
      </c>
      <c r="J21" s="943">
        <v>215.11799999999994</v>
      </c>
      <c r="K21" s="944">
        <v>452.32800000000015</v>
      </c>
      <c r="L21" s="944">
        <f t="shared" si="4"/>
        <v>667.4460000000001</v>
      </c>
      <c r="M21" s="945">
        <f t="shared" si="5"/>
        <v>0.008266340012275547</v>
      </c>
      <c r="N21" s="943">
        <v>180.17</v>
      </c>
      <c r="O21" s="944">
        <v>377.59</v>
      </c>
      <c r="P21" s="944">
        <f t="shared" si="6"/>
        <v>557.76</v>
      </c>
      <c r="Q21" s="945">
        <f t="shared" si="7"/>
        <v>0.19665447504302946</v>
      </c>
    </row>
    <row r="22" spans="1:17" s="941" customFormat="1" ht="18" customHeight="1">
      <c r="A22" s="942" t="s">
        <v>303</v>
      </c>
      <c r="B22" s="943">
        <v>73.8</v>
      </c>
      <c r="C22" s="944">
        <v>84</v>
      </c>
      <c r="D22" s="944">
        <f t="shared" si="0"/>
        <v>157.8</v>
      </c>
      <c r="E22" s="945">
        <f t="shared" si="1"/>
        <v>0.009527419466437944</v>
      </c>
      <c r="F22" s="943">
        <v>133.501</v>
      </c>
      <c r="G22" s="944">
        <v>236.705</v>
      </c>
      <c r="H22" s="944">
        <f t="shared" si="2"/>
        <v>370.206</v>
      </c>
      <c r="I22" s="945">
        <f t="shared" si="3"/>
        <v>-0.5737508306186285</v>
      </c>
      <c r="J22" s="943">
        <v>410.6</v>
      </c>
      <c r="K22" s="944">
        <v>510.4</v>
      </c>
      <c r="L22" s="944">
        <f t="shared" si="4"/>
        <v>921</v>
      </c>
      <c r="M22" s="945">
        <f t="shared" si="5"/>
        <v>0.011406614394731226</v>
      </c>
      <c r="N22" s="943">
        <v>378.3070000000001</v>
      </c>
      <c r="O22" s="944">
        <v>585.25</v>
      </c>
      <c r="P22" s="944">
        <f t="shared" si="6"/>
        <v>963.557</v>
      </c>
      <c r="Q22" s="945">
        <f t="shared" si="7"/>
        <v>-0.044166562019683386</v>
      </c>
    </row>
    <row r="23" spans="1:17" s="941" customFormat="1" ht="18" customHeight="1">
      <c r="A23" s="942" t="s">
        <v>260</v>
      </c>
      <c r="B23" s="943">
        <v>99.12299999999999</v>
      </c>
      <c r="C23" s="944">
        <v>46.519</v>
      </c>
      <c r="D23" s="944">
        <f t="shared" si="0"/>
        <v>145.642</v>
      </c>
      <c r="E23" s="945">
        <f t="shared" si="1"/>
        <v>0.008793361381058016</v>
      </c>
      <c r="F23" s="943">
        <v>99.253</v>
      </c>
      <c r="G23" s="944">
        <v>48.77</v>
      </c>
      <c r="H23" s="944">
        <f t="shared" si="2"/>
        <v>148.023</v>
      </c>
      <c r="I23" s="945">
        <f t="shared" si="3"/>
        <v>-0.016085338089350976</v>
      </c>
      <c r="J23" s="943">
        <v>413.82899999999984</v>
      </c>
      <c r="K23" s="944">
        <v>181.86</v>
      </c>
      <c r="L23" s="944">
        <f t="shared" si="4"/>
        <v>595.6889999999999</v>
      </c>
      <c r="M23" s="945">
        <f t="shared" si="5"/>
        <v>0.007377627277071713</v>
      </c>
      <c r="N23" s="943">
        <v>472.06399999999996</v>
      </c>
      <c r="O23" s="944">
        <v>242.904</v>
      </c>
      <c r="P23" s="944">
        <f t="shared" si="6"/>
        <v>714.968</v>
      </c>
      <c r="Q23" s="945">
        <f t="shared" si="7"/>
        <v>-0.16683124279688055</v>
      </c>
    </row>
    <row r="24" spans="1:17" s="941" customFormat="1" ht="18" customHeight="1">
      <c r="A24" s="942" t="s">
        <v>263</v>
      </c>
      <c r="B24" s="943">
        <v>76.78200000000001</v>
      </c>
      <c r="C24" s="944">
        <v>68.355</v>
      </c>
      <c r="D24" s="944">
        <f t="shared" si="0"/>
        <v>145.137</v>
      </c>
      <c r="E24" s="945">
        <f t="shared" si="1"/>
        <v>0.008762871223703447</v>
      </c>
      <c r="F24" s="943">
        <v>59.614000000000004</v>
      </c>
      <c r="G24" s="944">
        <v>71.269</v>
      </c>
      <c r="H24" s="944">
        <f t="shared" si="2"/>
        <v>130.883</v>
      </c>
      <c r="I24" s="945">
        <f t="shared" si="3"/>
        <v>0.10890642787833404</v>
      </c>
      <c r="J24" s="943">
        <v>309.275</v>
      </c>
      <c r="K24" s="944">
        <v>282.123</v>
      </c>
      <c r="L24" s="944">
        <f t="shared" si="4"/>
        <v>591.3979999999999</v>
      </c>
      <c r="M24" s="945">
        <f t="shared" si="5"/>
        <v>0.007324483105119715</v>
      </c>
      <c r="N24" s="943">
        <v>360.153</v>
      </c>
      <c r="O24" s="944">
        <v>435.72899999999987</v>
      </c>
      <c r="P24" s="944">
        <f t="shared" si="6"/>
        <v>795.8819999999998</v>
      </c>
      <c r="Q24" s="945">
        <f t="shared" si="7"/>
        <v>-0.25692753448375505</v>
      </c>
    </row>
    <row r="25" spans="1:17" s="941" customFormat="1" ht="18" customHeight="1">
      <c r="A25" s="942" t="s">
        <v>259</v>
      </c>
      <c r="B25" s="943">
        <v>68.362</v>
      </c>
      <c r="C25" s="944">
        <v>64.695</v>
      </c>
      <c r="D25" s="944">
        <f t="shared" si="0"/>
        <v>133.057</v>
      </c>
      <c r="E25" s="945">
        <f t="shared" si="1"/>
        <v>0.008033522509162441</v>
      </c>
      <c r="F25" s="943">
        <v>101.36600000000001</v>
      </c>
      <c r="G25" s="944">
        <v>91.022</v>
      </c>
      <c r="H25" s="944">
        <f t="shared" si="2"/>
        <v>192.38800000000003</v>
      </c>
      <c r="I25" s="945">
        <f t="shared" si="3"/>
        <v>-0.3083924153273595</v>
      </c>
      <c r="J25" s="943">
        <v>383.1119999999999</v>
      </c>
      <c r="K25" s="944">
        <v>345.21700000000004</v>
      </c>
      <c r="L25" s="944">
        <f t="shared" si="4"/>
        <v>728.329</v>
      </c>
      <c r="M25" s="945">
        <f t="shared" si="5"/>
        <v>0.009020377910423668</v>
      </c>
      <c r="N25" s="943">
        <v>556.7539999999999</v>
      </c>
      <c r="O25" s="944">
        <v>463.3239999999999</v>
      </c>
      <c r="P25" s="944">
        <f t="shared" si="6"/>
        <v>1020.0779999999997</v>
      </c>
      <c r="Q25" s="945">
        <f t="shared" si="7"/>
        <v>-0.28600656028264493</v>
      </c>
    </row>
    <row r="26" spans="1:17" s="941" customFormat="1" ht="18" customHeight="1">
      <c r="A26" s="942" t="s">
        <v>285</v>
      </c>
      <c r="B26" s="943">
        <v>66.395</v>
      </c>
      <c r="C26" s="944">
        <v>60.735</v>
      </c>
      <c r="D26" s="944">
        <f t="shared" si="0"/>
        <v>127.13</v>
      </c>
      <c r="E26" s="945">
        <f t="shared" si="1"/>
        <v>0.007675670701953458</v>
      </c>
      <c r="F26" s="943">
        <v>84.505</v>
      </c>
      <c r="G26" s="944">
        <v>110.01899999999999</v>
      </c>
      <c r="H26" s="944">
        <f t="shared" si="2"/>
        <v>194.524</v>
      </c>
      <c r="I26" s="945">
        <f t="shared" si="3"/>
        <v>-0.3464559643026054</v>
      </c>
      <c r="J26" s="943">
        <v>191.207</v>
      </c>
      <c r="K26" s="944">
        <v>254.10199999999995</v>
      </c>
      <c r="L26" s="944">
        <f t="shared" si="4"/>
        <v>445.30899999999997</v>
      </c>
      <c r="M26" s="945">
        <f t="shared" si="5"/>
        <v>0.005515166177528086</v>
      </c>
      <c r="N26" s="943">
        <v>262.31199999999995</v>
      </c>
      <c r="O26" s="944">
        <v>368.028</v>
      </c>
      <c r="P26" s="944">
        <f t="shared" si="6"/>
        <v>630.3399999999999</v>
      </c>
      <c r="Q26" s="945">
        <f t="shared" si="7"/>
        <v>-0.2935415807342069</v>
      </c>
    </row>
    <row r="27" spans="1:17" s="941" customFormat="1" ht="18" customHeight="1">
      <c r="A27" s="942" t="s">
        <v>261</v>
      </c>
      <c r="B27" s="943">
        <v>39.071000000000005</v>
      </c>
      <c r="C27" s="944">
        <v>73.13300000000001</v>
      </c>
      <c r="D27" s="944">
        <f t="shared" si="0"/>
        <v>112.20400000000001</v>
      </c>
      <c r="E27" s="945">
        <f t="shared" si="1"/>
        <v>0.006774490328340957</v>
      </c>
      <c r="F27" s="943">
        <v>43.443999999999996</v>
      </c>
      <c r="G27" s="944">
        <v>89.26400000000001</v>
      </c>
      <c r="H27" s="944">
        <f t="shared" si="2"/>
        <v>132.708</v>
      </c>
      <c r="I27" s="945">
        <f t="shared" si="3"/>
        <v>-0.15450462669921927</v>
      </c>
      <c r="J27" s="943">
        <v>233.982</v>
      </c>
      <c r="K27" s="944">
        <v>397.75</v>
      </c>
      <c r="L27" s="944">
        <f t="shared" si="4"/>
        <v>631.732</v>
      </c>
      <c r="M27" s="945">
        <f t="shared" si="5"/>
        <v>0.007824020982423829</v>
      </c>
      <c r="N27" s="943">
        <v>212.74200000000002</v>
      </c>
      <c r="O27" s="944">
        <v>360.7419999999999</v>
      </c>
      <c r="P27" s="944">
        <f t="shared" si="6"/>
        <v>573.4839999999999</v>
      </c>
      <c r="Q27" s="945">
        <f t="shared" si="7"/>
        <v>0.10156865753883282</v>
      </c>
    </row>
    <row r="28" spans="1:17" s="941" customFormat="1" ht="18" customHeight="1">
      <c r="A28" s="942" t="s">
        <v>262</v>
      </c>
      <c r="B28" s="943">
        <v>54.272000000000006</v>
      </c>
      <c r="C28" s="944">
        <v>51.994</v>
      </c>
      <c r="D28" s="944">
        <f t="shared" si="0"/>
        <v>106.266</v>
      </c>
      <c r="E28" s="945">
        <f t="shared" si="1"/>
        <v>0.006415974379090587</v>
      </c>
      <c r="F28" s="943">
        <v>50.705</v>
      </c>
      <c r="G28" s="944">
        <v>53.55</v>
      </c>
      <c r="H28" s="944">
        <f t="shared" si="2"/>
        <v>104.255</v>
      </c>
      <c r="I28" s="945">
        <f t="shared" si="3"/>
        <v>0.019289242722171585</v>
      </c>
      <c r="J28" s="943">
        <v>173.49</v>
      </c>
      <c r="K28" s="944">
        <v>284.13100000000003</v>
      </c>
      <c r="L28" s="944">
        <f t="shared" si="4"/>
        <v>457.62100000000004</v>
      </c>
      <c r="M28" s="945">
        <f t="shared" si="5"/>
        <v>0.005667650690479152</v>
      </c>
      <c r="N28" s="943">
        <v>198.95200000000003</v>
      </c>
      <c r="O28" s="944">
        <v>259.903</v>
      </c>
      <c r="P28" s="944">
        <f t="shared" si="6"/>
        <v>458.855</v>
      </c>
      <c r="Q28" s="945">
        <f t="shared" si="7"/>
        <v>-0.002689302720903064</v>
      </c>
    </row>
    <row r="29" spans="1:17" s="941" customFormat="1" ht="18" customHeight="1">
      <c r="A29" s="942" t="s">
        <v>288</v>
      </c>
      <c r="B29" s="943">
        <v>26.011</v>
      </c>
      <c r="C29" s="944">
        <v>69.65199999999999</v>
      </c>
      <c r="D29" s="944">
        <f t="shared" si="0"/>
        <v>95.66299999999998</v>
      </c>
      <c r="E29" s="945">
        <f t="shared" si="1"/>
        <v>0.0057758018277430465</v>
      </c>
      <c r="F29" s="943">
        <v>0.833</v>
      </c>
      <c r="G29" s="944">
        <v>6.128</v>
      </c>
      <c r="H29" s="944">
        <f t="shared" si="2"/>
        <v>6.961</v>
      </c>
      <c r="I29" s="945" t="s">
        <v>152</v>
      </c>
      <c r="J29" s="943">
        <v>33.038</v>
      </c>
      <c r="K29" s="944">
        <v>107.11200000000001</v>
      </c>
      <c r="L29" s="944">
        <f t="shared" si="4"/>
        <v>140.15</v>
      </c>
      <c r="M29" s="945">
        <f t="shared" si="5"/>
        <v>0.0017357622230418908</v>
      </c>
      <c r="N29" s="943">
        <v>6.109</v>
      </c>
      <c r="O29" s="944">
        <v>42.086000000000006</v>
      </c>
      <c r="P29" s="944">
        <f t="shared" si="6"/>
        <v>48.19500000000001</v>
      </c>
      <c r="Q29" s="945">
        <f t="shared" si="7"/>
        <v>1.9079780060172213</v>
      </c>
    </row>
    <row r="30" spans="1:17" s="941" customFormat="1" ht="18" customHeight="1">
      <c r="A30" s="942" t="s">
        <v>273</v>
      </c>
      <c r="B30" s="943">
        <v>39.836</v>
      </c>
      <c r="C30" s="944">
        <v>52.932</v>
      </c>
      <c r="D30" s="944">
        <f t="shared" si="0"/>
        <v>92.768</v>
      </c>
      <c r="E30" s="945">
        <f t="shared" si="1"/>
        <v>0.005601011717759919</v>
      </c>
      <c r="F30" s="943">
        <v>42.568000000000005</v>
      </c>
      <c r="G30" s="944">
        <v>77.12100000000001</v>
      </c>
      <c r="H30" s="944">
        <f t="shared" si="2"/>
        <v>119.68900000000002</v>
      </c>
      <c r="I30" s="945">
        <f aca="true" t="shared" si="8" ref="I30:I37">(D30/H30-1)</f>
        <v>-0.22492459624526917</v>
      </c>
      <c r="J30" s="943">
        <v>123.84800000000001</v>
      </c>
      <c r="K30" s="944">
        <v>214.42399999999998</v>
      </c>
      <c r="L30" s="944">
        <f t="shared" si="4"/>
        <v>338.272</v>
      </c>
      <c r="M30" s="945">
        <f t="shared" si="5"/>
        <v>0.004189509516324128</v>
      </c>
      <c r="N30" s="943">
        <v>71.325</v>
      </c>
      <c r="O30" s="944">
        <v>145.981</v>
      </c>
      <c r="P30" s="944">
        <f t="shared" si="6"/>
        <v>217.30599999999998</v>
      </c>
      <c r="Q30" s="945">
        <f t="shared" si="7"/>
        <v>0.5566620341822133</v>
      </c>
    </row>
    <row r="31" spans="1:17" s="941" customFormat="1" ht="18" customHeight="1">
      <c r="A31" s="942" t="s">
        <v>286</v>
      </c>
      <c r="B31" s="943">
        <v>41.53</v>
      </c>
      <c r="C31" s="944">
        <v>50.51</v>
      </c>
      <c r="D31" s="944">
        <f t="shared" si="0"/>
        <v>92.03999999999999</v>
      </c>
      <c r="E31" s="945">
        <f t="shared" si="1"/>
        <v>0.005557057589929963</v>
      </c>
      <c r="F31" s="943">
        <v>42.41</v>
      </c>
      <c r="G31" s="944">
        <v>15.801000000000002</v>
      </c>
      <c r="H31" s="944">
        <f t="shared" si="2"/>
        <v>58.211</v>
      </c>
      <c r="I31" s="945">
        <f t="shared" si="8"/>
        <v>0.581144457233169</v>
      </c>
      <c r="J31" s="943">
        <v>143.835</v>
      </c>
      <c r="K31" s="944">
        <v>174.857</v>
      </c>
      <c r="L31" s="944">
        <f t="shared" si="4"/>
        <v>318.692</v>
      </c>
      <c r="M31" s="945">
        <f t="shared" si="5"/>
        <v>0.003947010591406823</v>
      </c>
      <c r="N31" s="943">
        <v>103.22900000000001</v>
      </c>
      <c r="O31" s="944">
        <v>76.396</v>
      </c>
      <c r="P31" s="944">
        <f t="shared" si="6"/>
        <v>179.625</v>
      </c>
      <c r="Q31" s="945">
        <f t="shared" si="7"/>
        <v>0.7742073764787754</v>
      </c>
    </row>
    <row r="32" spans="1:17" s="941" customFormat="1" ht="18" customHeight="1">
      <c r="A32" s="942" t="s">
        <v>304</v>
      </c>
      <c r="B32" s="943">
        <v>12.9</v>
      </c>
      <c r="C32" s="944">
        <v>79</v>
      </c>
      <c r="D32" s="944">
        <f t="shared" si="0"/>
        <v>91.9</v>
      </c>
      <c r="E32" s="945">
        <f t="shared" si="1"/>
        <v>0.005548604873039588</v>
      </c>
      <c r="F32" s="943">
        <v>4.7</v>
      </c>
      <c r="G32" s="944">
        <v>9</v>
      </c>
      <c r="H32" s="944">
        <f t="shared" si="2"/>
        <v>13.7</v>
      </c>
      <c r="I32" s="945">
        <f t="shared" si="8"/>
        <v>5.708029197080292</v>
      </c>
      <c r="J32" s="943">
        <v>28.32</v>
      </c>
      <c r="K32" s="944">
        <v>251.8</v>
      </c>
      <c r="L32" s="944">
        <f t="shared" si="4"/>
        <v>280.12</v>
      </c>
      <c r="M32" s="945">
        <f t="shared" si="5"/>
        <v>0.003469295140338883</v>
      </c>
      <c r="N32" s="943">
        <v>56.998000000000005</v>
      </c>
      <c r="O32" s="944">
        <v>105.734</v>
      </c>
      <c r="P32" s="944">
        <f t="shared" si="6"/>
        <v>162.732</v>
      </c>
      <c r="Q32" s="945">
        <f t="shared" si="7"/>
        <v>0.7213578153036895</v>
      </c>
    </row>
    <row r="33" spans="1:17" s="941" customFormat="1" ht="18" customHeight="1">
      <c r="A33" s="942" t="s">
        <v>305</v>
      </c>
      <c r="B33" s="943">
        <v>65.103</v>
      </c>
      <c r="C33" s="944">
        <v>15.215</v>
      </c>
      <c r="D33" s="944">
        <f t="shared" si="0"/>
        <v>80.318</v>
      </c>
      <c r="E33" s="945">
        <f t="shared" si="1"/>
        <v>0.004849323680008635</v>
      </c>
      <c r="F33" s="943">
        <v>8.114</v>
      </c>
      <c r="G33" s="944">
        <v>17.075</v>
      </c>
      <c r="H33" s="944">
        <f t="shared" si="2"/>
        <v>25.189</v>
      </c>
      <c r="I33" s="945">
        <f t="shared" si="8"/>
        <v>2.188614077573544</v>
      </c>
      <c r="J33" s="943">
        <v>590.115</v>
      </c>
      <c r="K33" s="944">
        <v>86.9</v>
      </c>
      <c r="L33" s="944">
        <f t="shared" si="4"/>
        <v>677.015</v>
      </c>
      <c r="M33" s="945">
        <f t="shared" si="5"/>
        <v>0.00838485238268074</v>
      </c>
      <c r="N33" s="943">
        <v>116.78099999999999</v>
      </c>
      <c r="O33" s="944">
        <v>78.044</v>
      </c>
      <c r="P33" s="944">
        <f t="shared" si="6"/>
        <v>194.825</v>
      </c>
      <c r="Q33" s="945">
        <f t="shared" si="7"/>
        <v>2.474990375978442</v>
      </c>
    </row>
    <row r="34" spans="1:17" s="941" customFormat="1" ht="18" customHeight="1">
      <c r="A34" s="942" t="s">
        <v>281</v>
      </c>
      <c r="B34" s="943">
        <v>42.605</v>
      </c>
      <c r="C34" s="944">
        <v>21.372000000000007</v>
      </c>
      <c r="D34" s="944">
        <f t="shared" si="0"/>
        <v>63.977000000000004</v>
      </c>
      <c r="E34" s="945">
        <f t="shared" si="1"/>
        <v>0.0038627104892541213</v>
      </c>
      <c r="F34" s="943">
        <v>22.161</v>
      </c>
      <c r="G34" s="944">
        <v>21.058</v>
      </c>
      <c r="H34" s="944">
        <f t="shared" si="2"/>
        <v>43.219</v>
      </c>
      <c r="I34" s="945">
        <f t="shared" si="8"/>
        <v>0.4802980170758231</v>
      </c>
      <c r="J34" s="943">
        <v>79.74300000000002</v>
      </c>
      <c r="K34" s="944">
        <v>60.42199999999999</v>
      </c>
      <c r="L34" s="944">
        <f t="shared" si="4"/>
        <v>140.16500000000002</v>
      </c>
      <c r="M34" s="945">
        <f t="shared" si="5"/>
        <v>0.0017359479985206326</v>
      </c>
      <c r="N34" s="943">
        <v>48.88200000000001</v>
      </c>
      <c r="O34" s="944">
        <v>75.99</v>
      </c>
      <c r="P34" s="944">
        <f t="shared" si="6"/>
        <v>124.87200000000001</v>
      </c>
      <c r="Q34" s="945">
        <f t="shared" si="7"/>
        <v>0.12246940867448264</v>
      </c>
    </row>
    <row r="35" spans="1:17" s="941" customFormat="1" ht="18" customHeight="1">
      <c r="A35" s="942" t="s">
        <v>306</v>
      </c>
      <c r="B35" s="943">
        <v>21.9</v>
      </c>
      <c r="C35" s="944">
        <v>30.3</v>
      </c>
      <c r="D35" s="944">
        <f t="shared" si="0"/>
        <v>52.2</v>
      </c>
      <c r="E35" s="945">
        <f t="shared" si="1"/>
        <v>0.0031516558691258596</v>
      </c>
      <c r="F35" s="943">
        <v>3.9</v>
      </c>
      <c r="G35" s="944">
        <v>7.2</v>
      </c>
      <c r="H35" s="944">
        <f t="shared" si="2"/>
        <v>11.1</v>
      </c>
      <c r="I35" s="945">
        <f t="shared" si="8"/>
        <v>3.7027027027027035</v>
      </c>
      <c r="J35" s="943">
        <v>61.6</v>
      </c>
      <c r="K35" s="944">
        <v>61.8</v>
      </c>
      <c r="L35" s="944">
        <f t="shared" si="4"/>
        <v>123.4</v>
      </c>
      <c r="M35" s="945">
        <f t="shared" si="5"/>
        <v>0.001528312938447159</v>
      </c>
      <c r="N35" s="943">
        <v>33.62</v>
      </c>
      <c r="O35" s="944">
        <v>67.85</v>
      </c>
      <c r="P35" s="944">
        <f t="shared" si="6"/>
        <v>101.47</v>
      </c>
      <c r="Q35" s="945">
        <f t="shared" si="7"/>
        <v>0.21612299201734508</v>
      </c>
    </row>
    <row r="36" spans="1:17" s="941" customFormat="1" ht="18" customHeight="1">
      <c r="A36" s="942" t="s">
        <v>272</v>
      </c>
      <c r="B36" s="943">
        <v>15.953000000000001</v>
      </c>
      <c r="C36" s="944">
        <v>33.373999999999995</v>
      </c>
      <c r="D36" s="944">
        <f t="shared" si="0"/>
        <v>49.327</v>
      </c>
      <c r="E36" s="945">
        <f t="shared" si="1"/>
        <v>0.0029781940432255035</v>
      </c>
      <c r="F36" s="943">
        <v>38.078</v>
      </c>
      <c r="G36" s="944">
        <v>51.76599999999999</v>
      </c>
      <c r="H36" s="944">
        <f t="shared" si="2"/>
        <v>89.844</v>
      </c>
      <c r="I36" s="945">
        <f t="shared" si="8"/>
        <v>-0.45097057121232353</v>
      </c>
      <c r="J36" s="943">
        <v>370.06</v>
      </c>
      <c r="K36" s="944">
        <v>479.11</v>
      </c>
      <c r="L36" s="944">
        <f t="shared" si="4"/>
        <v>849.1700000000001</v>
      </c>
      <c r="M36" s="945">
        <f t="shared" si="5"/>
        <v>0.01051699755219752</v>
      </c>
      <c r="N36" s="943">
        <v>108.14700000000002</v>
      </c>
      <c r="O36" s="944">
        <v>181.30200000000005</v>
      </c>
      <c r="P36" s="944">
        <f t="shared" si="6"/>
        <v>289.44900000000007</v>
      </c>
      <c r="Q36" s="945">
        <f t="shared" si="7"/>
        <v>1.933746532204291</v>
      </c>
    </row>
    <row r="37" spans="1:17" s="941" customFormat="1" ht="18" customHeight="1" thickBot="1">
      <c r="A37" s="946" t="s">
        <v>222</v>
      </c>
      <c r="B37" s="947">
        <v>249.59599999999998</v>
      </c>
      <c r="C37" s="948">
        <v>346.12800000000004</v>
      </c>
      <c r="D37" s="948">
        <f t="shared" si="0"/>
        <v>595.724</v>
      </c>
      <c r="E37" s="949">
        <f t="shared" si="1"/>
        <v>0.03596775940573053</v>
      </c>
      <c r="F37" s="947">
        <v>462.61600000000004</v>
      </c>
      <c r="G37" s="948">
        <v>634.235</v>
      </c>
      <c r="H37" s="948">
        <f t="shared" si="2"/>
        <v>1096.851</v>
      </c>
      <c r="I37" s="949">
        <f t="shared" si="8"/>
        <v>-0.456877916872939</v>
      </c>
      <c r="J37" s="947">
        <v>1413.6069999999993</v>
      </c>
      <c r="K37" s="948">
        <v>1950.9309999999996</v>
      </c>
      <c r="L37" s="948">
        <f t="shared" si="4"/>
        <v>3364.5379999999986</v>
      </c>
      <c r="M37" s="949">
        <f t="shared" si="5"/>
        <v>0.041669910512942665</v>
      </c>
      <c r="N37" s="947">
        <v>2180.8989999999994</v>
      </c>
      <c r="O37" s="948">
        <v>2909.466</v>
      </c>
      <c r="P37" s="948">
        <f t="shared" si="6"/>
        <v>5090.365</v>
      </c>
      <c r="Q37" s="949">
        <f t="shared" si="7"/>
        <v>-0.33903796682556187</v>
      </c>
    </row>
    <row r="38" ht="17.25">
      <c r="A38" s="912" t="s">
        <v>307</v>
      </c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</mergeCells>
  <conditionalFormatting sqref="Q38:Q65536 I38:I65536 Q1:Q4 I1:I4">
    <cfRule type="cellIs" priority="1" dxfId="0" operator="lessThan" stopIfTrue="1">
      <formula>0</formula>
    </cfRule>
  </conditionalFormatting>
  <conditionalFormatting sqref="I5:I37 Q5:Q3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54" right="0.21" top="0.19" bottom="0.25" header="0.17" footer="0.24"/>
  <pageSetup horizontalDpi="600" verticalDpi="600" orientation="landscape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A1:Q21"/>
  <sheetViews>
    <sheetView showGridLines="0" zoomScale="90" zoomScaleNormal="90" zoomScalePageLayoutView="0" workbookViewId="0" topLeftCell="A1">
      <selection activeCell="B10" sqref="B10"/>
    </sheetView>
  </sheetViews>
  <sheetFormatPr defaultColWidth="9.00390625" defaultRowHeight="12.75"/>
  <cols>
    <col min="1" max="1" width="22.421875" style="953" customWidth="1"/>
    <col min="2" max="2" width="9.8515625" style="953" customWidth="1"/>
    <col min="3" max="3" width="10.140625" style="953" customWidth="1"/>
    <col min="4" max="4" width="9.421875" style="953" customWidth="1"/>
    <col min="5" max="5" width="9.7109375" style="953" customWidth="1"/>
    <col min="6" max="6" width="9.421875" style="953" customWidth="1"/>
    <col min="7" max="7" width="10.421875" style="953" customWidth="1"/>
    <col min="8" max="9" width="9.00390625" style="953" customWidth="1"/>
    <col min="10" max="10" width="11.7109375" style="953" customWidth="1"/>
    <col min="11" max="11" width="11.00390625" style="953" customWidth="1"/>
    <col min="12" max="12" width="12.140625" style="953" customWidth="1"/>
    <col min="13" max="13" width="9.7109375" style="953" customWidth="1"/>
    <col min="14" max="14" width="11.28125" style="953" customWidth="1"/>
    <col min="15" max="15" width="11.140625" style="953" customWidth="1"/>
    <col min="16" max="16" width="11.421875" style="953" customWidth="1"/>
    <col min="17" max="16384" width="9.00390625" style="953" customWidth="1"/>
  </cols>
  <sheetData>
    <row r="1" spans="1:17" ht="24" customHeight="1" thickBot="1">
      <c r="A1" s="950" t="s">
        <v>308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2"/>
    </row>
    <row r="2" spans="1:17" ht="15.75" customHeight="1" thickBot="1">
      <c r="A2" s="954" t="s">
        <v>251</v>
      </c>
      <c r="B2" s="955" t="s">
        <v>38</v>
      </c>
      <c r="C2" s="956"/>
      <c r="D2" s="956"/>
      <c r="E2" s="956"/>
      <c r="F2" s="956"/>
      <c r="G2" s="956"/>
      <c r="H2" s="956"/>
      <c r="I2" s="957"/>
      <c r="J2" s="955" t="s">
        <v>39</v>
      </c>
      <c r="K2" s="956"/>
      <c r="L2" s="956"/>
      <c r="M2" s="956"/>
      <c r="N2" s="956"/>
      <c r="O2" s="956"/>
      <c r="P2" s="956"/>
      <c r="Q2" s="957"/>
    </row>
    <row r="3" spans="1:17" s="965" customFormat="1" ht="24" customHeight="1">
      <c r="A3" s="958"/>
      <c r="B3" s="959" t="s">
        <v>40</v>
      </c>
      <c r="C3" s="960"/>
      <c r="D3" s="960"/>
      <c r="E3" s="961" t="s">
        <v>41</v>
      </c>
      <c r="F3" s="959" t="s">
        <v>42</v>
      </c>
      <c r="G3" s="960"/>
      <c r="H3" s="960"/>
      <c r="I3" s="962" t="s">
        <v>43</v>
      </c>
      <c r="J3" s="963" t="s">
        <v>210</v>
      </c>
      <c r="K3" s="964"/>
      <c r="L3" s="964"/>
      <c r="M3" s="961" t="s">
        <v>41</v>
      </c>
      <c r="N3" s="963" t="s">
        <v>211</v>
      </c>
      <c r="O3" s="964"/>
      <c r="P3" s="964"/>
      <c r="Q3" s="961" t="s">
        <v>43</v>
      </c>
    </row>
    <row r="4" spans="1:17" s="971" customFormat="1" ht="14.25" thickBot="1">
      <c r="A4" s="966"/>
      <c r="B4" s="967" t="s">
        <v>10</v>
      </c>
      <c r="C4" s="968" t="s">
        <v>11</v>
      </c>
      <c r="D4" s="968" t="s">
        <v>12</v>
      </c>
      <c r="E4" s="969"/>
      <c r="F4" s="967" t="s">
        <v>10</v>
      </c>
      <c r="G4" s="968" t="s">
        <v>11</v>
      </c>
      <c r="H4" s="968" t="s">
        <v>12</v>
      </c>
      <c r="I4" s="970"/>
      <c r="J4" s="967" t="s">
        <v>10</v>
      </c>
      <c r="K4" s="968" t="s">
        <v>11</v>
      </c>
      <c r="L4" s="968" t="s">
        <v>12</v>
      </c>
      <c r="M4" s="969"/>
      <c r="N4" s="967" t="s">
        <v>10</v>
      </c>
      <c r="O4" s="968" t="s">
        <v>11</v>
      </c>
      <c r="P4" s="968" t="s">
        <v>12</v>
      </c>
      <c r="Q4" s="969"/>
    </row>
    <row r="5" spans="1:17" s="977" customFormat="1" ht="18" customHeight="1" thickBot="1">
      <c r="A5" s="972" t="s">
        <v>3</v>
      </c>
      <c r="B5" s="973">
        <f>SUM(B6:B19)</f>
        <v>200323</v>
      </c>
      <c r="C5" s="974">
        <f>SUM(C6:C19)</f>
        <v>193831</v>
      </c>
      <c r="D5" s="975">
        <f aca="true" t="shared" si="0" ref="D5:D19">C5+B5</f>
        <v>394154</v>
      </c>
      <c r="E5" s="976">
        <f aca="true" t="shared" si="1" ref="E5:E19">D5/$D$5</f>
        <v>1</v>
      </c>
      <c r="F5" s="973">
        <f>SUM(F6:F19)</f>
        <v>205654</v>
      </c>
      <c r="G5" s="974">
        <f>SUM(G6:G19)</f>
        <v>192443</v>
      </c>
      <c r="H5" s="975">
        <f aca="true" t="shared" si="2" ref="H5:H19">G5+F5</f>
        <v>398097</v>
      </c>
      <c r="I5" s="976">
        <f aca="true" t="shared" si="3" ref="I5:I19">(D5/H5-1)</f>
        <v>-0.009904621235528044</v>
      </c>
      <c r="J5" s="973">
        <f>SUM(J6:J19)</f>
        <v>1086286</v>
      </c>
      <c r="K5" s="974">
        <f>SUM(K6:K19)</f>
        <v>1010490</v>
      </c>
      <c r="L5" s="975">
        <f aca="true" t="shared" si="4" ref="L5:L19">K5+J5</f>
        <v>2096776</v>
      </c>
      <c r="M5" s="976">
        <f aca="true" t="shared" si="5" ref="M5:M19">L5/$L$5</f>
        <v>1</v>
      </c>
      <c r="N5" s="973">
        <f>SUM(N6:N19)</f>
        <v>1067034</v>
      </c>
      <c r="O5" s="974">
        <f>SUM(O6:O19)</f>
        <v>978994</v>
      </c>
      <c r="P5" s="975">
        <f aca="true" t="shared" si="6" ref="P5:P19">O5+N5</f>
        <v>2046028</v>
      </c>
      <c r="Q5" s="976">
        <f aca="true" t="shared" si="7" ref="Q5:Q19">(L5/P5-1)</f>
        <v>0.024803179624130367</v>
      </c>
    </row>
    <row r="6" spans="1:17" s="982" customFormat="1" ht="18.75" customHeight="1" thickTop="1">
      <c r="A6" s="978" t="s">
        <v>252</v>
      </c>
      <c r="B6" s="979">
        <v>123569</v>
      </c>
      <c r="C6" s="980">
        <v>120519</v>
      </c>
      <c r="D6" s="980">
        <f t="shared" si="0"/>
        <v>244088</v>
      </c>
      <c r="E6" s="981">
        <f t="shared" si="1"/>
        <v>0.6192706404095861</v>
      </c>
      <c r="F6" s="979">
        <v>130877</v>
      </c>
      <c r="G6" s="980">
        <v>121580</v>
      </c>
      <c r="H6" s="980">
        <f t="shared" si="2"/>
        <v>252457</v>
      </c>
      <c r="I6" s="981">
        <f t="shared" si="3"/>
        <v>-0.03315019983601164</v>
      </c>
      <c r="J6" s="979">
        <v>661261</v>
      </c>
      <c r="K6" s="980">
        <v>639424</v>
      </c>
      <c r="L6" s="980">
        <f t="shared" si="4"/>
        <v>1300685</v>
      </c>
      <c r="M6" s="981">
        <f t="shared" si="5"/>
        <v>0.6203261578728486</v>
      </c>
      <c r="N6" s="980">
        <v>669120</v>
      </c>
      <c r="O6" s="980">
        <v>630806</v>
      </c>
      <c r="P6" s="980">
        <f t="shared" si="6"/>
        <v>1299926</v>
      </c>
      <c r="Q6" s="981">
        <f t="shared" si="7"/>
        <v>0.0005838793900576622</v>
      </c>
    </row>
    <row r="7" spans="1:17" s="982" customFormat="1" ht="18.75" customHeight="1">
      <c r="A7" s="978" t="s">
        <v>254</v>
      </c>
      <c r="B7" s="979">
        <v>26646</v>
      </c>
      <c r="C7" s="980">
        <v>25104</v>
      </c>
      <c r="D7" s="980">
        <f t="shared" si="0"/>
        <v>51750</v>
      </c>
      <c r="E7" s="981">
        <f t="shared" si="1"/>
        <v>0.13129385976039823</v>
      </c>
      <c r="F7" s="979">
        <v>23275</v>
      </c>
      <c r="G7" s="980">
        <v>20840</v>
      </c>
      <c r="H7" s="980">
        <f t="shared" si="2"/>
        <v>44115</v>
      </c>
      <c r="I7" s="981">
        <f t="shared" si="3"/>
        <v>0.17307038422305343</v>
      </c>
      <c r="J7" s="979">
        <v>141305</v>
      </c>
      <c r="K7" s="980">
        <v>126135</v>
      </c>
      <c r="L7" s="980">
        <f t="shared" si="4"/>
        <v>267440</v>
      </c>
      <c r="M7" s="981">
        <f t="shared" si="5"/>
        <v>0.1275481978046296</v>
      </c>
      <c r="N7" s="980">
        <v>116774</v>
      </c>
      <c r="O7" s="980">
        <v>103175</v>
      </c>
      <c r="P7" s="980">
        <f t="shared" si="6"/>
        <v>219949</v>
      </c>
      <c r="Q7" s="981">
        <f t="shared" si="7"/>
        <v>0.2159182355909779</v>
      </c>
    </row>
    <row r="8" spans="1:17" s="982" customFormat="1" ht="18.75" customHeight="1">
      <c r="A8" s="978" t="s">
        <v>253</v>
      </c>
      <c r="B8" s="979">
        <v>18263</v>
      </c>
      <c r="C8" s="980">
        <v>17636</v>
      </c>
      <c r="D8" s="980">
        <f t="shared" si="0"/>
        <v>35899</v>
      </c>
      <c r="E8" s="981">
        <f t="shared" si="1"/>
        <v>0.09107861394277364</v>
      </c>
      <c r="F8" s="979">
        <v>19035</v>
      </c>
      <c r="G8" s="980">
        <v>18939</v>
      </c>
      <c r="H8" s="980">
        <f t="shared" si="2"/>
        <v>37974</v>
      </c>
      <c r="I8" s="981">
        <f t="shared" si="3"/>
        <v>-0.05464265023437087</v>
      </c>
      <c r="J8" s="979">
        <v>107440</v>
      </c>
      <c r="K8" s="980">
        <v>91528</v>
      </c>
      <c r="L8" s="980">
        <f t="shared" si="4"/>
        <v>198968</v>
      </c>
      <c r="M8" s="981">
        <f t="shared" si="5"/>
        <v>0.09489234901582239</v>
      </c>
      <c r="N8" s="980">
        <v>109723</v>
      </c>
      <c r="O8" s="980">
        <v>92779</v>
      </c>
      <c r="P8" s="980">
        <f t="shared" si="6"/>
        <v>202502</v>
      </c>
      <c r="Q8" s="981">
        <f t="shared" si="7"/>
        <v>-0.01745167948958526</v>
      </c>
    </row>
    <row r="9" spans="1:17" s="982" customFormat="1" ht="18.75" customHeight="1">
      <c r="A9" s="978" t="s">
        <v>255</v>
      </c>
      <c r="B9" s="979">
        <v>12916</v>
      </c>
      <c r="C9" s="980">
        <v>13306</v>
      </c>
      <c r="D9" s="980">
        <f t="shared" si="0"/>
        <v>26222</v>
      </c>
      <c r="E9" s="981">
        <f t="shared" si="1"/>
        <v>0.06652729643743309</v>
      </c>
      <c r="F9" s="979">
        <v>10744</v>
      </c>
      <c r="G9" s="980">
        <v>11034</v>
      </c>
      <c r="H9" s="980">
        <f t="shared" si="2"/>
        <v>21778</v>
      </c>
      <c r="I9" s="981">
        <f t="shared" si="3"/>
        <v>0.2040591422536504</v>
      </c>
      <c r="J9" s="979">
        <v>59912</v>
      </c>
      <c r="K9" s="980">
        <v>57738</v>
      </c>
      <c r="L9" s="980">
        <f t="shared" si="4"/>
        <v>117650</v>
      </c>
      <c r="M9" s="981">
        <f t="shared" si="5"/>
        <v>0.05610995165911857</v>
      </c>
      <c r="N9" s="980">
        <v>49382</v>
      </c>
      <c r="O9" s="980">
        <v>48721</v>
      </c>
      <c r="P9" s="980">
        <f t="shared" si="6"/>
        <v>98103</v>
      </c>
      <c r="Q9" s="981">
        <f t="shared" si="7"/>
        <v>0.19924976810087358</v>
      </c>
    </row>
    <row r="10" spans="1:17" s="982" customFormat="1" ht="18.75" customHeight="1">
      <c r="A10" s="978" t="s">
        <v>257</v>
      </c>
      <c r="B10" s="979">
        <v>6395</v>
      </c>
      <c r="C10" s="980">
        <v>6498</v>
      </c>
      <c r="D10" s="980">
        <f t="shared" si="0"/>
        <v>12893</v>
      </c>
      <c r="E10" s="981">
        <f t="shared" si="1"/>
        <v>0.03271056490610269</v>
      </c>
      <c r="F10" s="979">
        <v>7803</v>
      </c>
      <c r="G10" s="980">
        <v>7659</v>
      </c>
      <c r="H10" s="980">
        <f t="shared" si="2"/>
        <v>15462</v>
      </c>
      <c r="I10" s="981">
        <f t="shared" si="3"/>
        <v>-0.16614926917604445</v>
      </c>
      <c r="J10" s="979">
        <v>39910</v>
      </c>
      <c r="K10" s="980">
        <v>36010</v>
      </c>
      <c r="L10" s="980">
        <f t="shared" si="4"/>
        <v>75920</v>
      </c>
      <c r="M10" s="981">
        <f t="shared" si="5"/>
        <v>0.03620796880544226</v>
      </c>
      <c r="N10" s="980">
        <v>47581</v>
      </c>
      <c r="O10" s="980">
        <v>44624</v>
      </c>
      <c r="P10" s="980">
        <f t="shared" si="6"/>
        <v>92205</v>
      </c>
      <c r="Q10" s="981">
        <f t="shared" si="7"/>
        <v>-0.17661732010194675</v>
      </c>
    </row>
    <row r="11" spans="1:17" s="982" customFormat="1" ht="18.75" customHeight="1">
      <c r="A11" s="983" t="s">
        <v>260</v>
      </c>
      <c r="B11" s="984">
        <v>4895</v>
      </c>
      <c r="C11" s="985">
        <v>4580</v>
      </c>
      <c r="D11" s="985">
        <f t="shared" si="0"/>
        <v>9475</v>
      </c>
      <c r="E11" s="986">
        <f t="shared" si="1"/>
        <v>0.02403882746337726</v>
      </c>
      <c r="F11" s="984">
        <v>4551</v>
      </c>
      <c r="G11" s="985">
        <v>4279</v>
      </c>
      <c r="H11" s="985">
        <f t="shared" si="2"/>
        <v>8830</v>
      </c>
      <c r="I11" s="986">
        <f t="shared" si="3"/>
        <v>0.07304643261608157</v>
      </c>
      <c r="J11" s="984">
        <v>29477</v>
      </c>
      <c r="K11" s="985">
        <v>23601</v>
      </c>
      <c r="L11" s="985">
        <f t="shared" si="4"/>
        <v>53078</v>
      </c>
      <c r="M11" s="986">
        <f t="shared" si="5"/>
        <v>0.025314101267851215</v>
      </c>
      <c r="N11" s="985">
        <v>26417</v>
      </c>
      <c r="O11" s="985">
        <v>20009</v>
      </c>
      <c r="P11" s="985">
        <f t="shared" si="6"/>
        <v>46426</v>
      </c>
      <c r="Q11" s="986">
        <f t="shared" si="7"/>
        <v>0.14328178176022055</v>
      </c>
    </row>
    <row r="12" spans="1:17" s="982" customFormat="1" ht="18.75" customHeight="1">
      <c r="A12" s="983" t="s">
        <v>258</v>
      </c>
      <c r="B12" s="984">
        <v>2461</v>
      </c>
      <c r="C12" s="985">
        <v>1840</v>
      </c>
      <c r="D12" s="985">
        <f t="shared" si="0"/>
        <v>4301</v>
      </c>
      <c r="E12" s="986">
        <f t="shared" si="1"/>
        <v>0.010911978566753097</v>
      </c>
      <c r="F12" s="984">
        <v>3468</v>
      </c>
      <c r="G12" s="985">
        <v>3257</v>
      </c>
      <c r="H12" s="985">
        <f t="shared" si="2"/>
        <v>6725</v>
      </c>
      <c r="I12" s="986">
        <f t="shared" si="3"/>
        <v>-0.36044609665427507</v>
      </c>
      <c r="J12" s="984">
        <v>14939</v>
      </c>
      <c r="K12" s="985">
        <v>12254</v>
      </c>
      <c r="L12" s="985">
        <f t="shared" si="4"/>
        <v>27193</v>
      </c>
      <c r="M12" s="986">
        <f t="shared" si="5"/>
        <v>0.012968958057513058</v>
      </c>
      <c r="N12" s="985">
        <v>17224</v>
      </c>
      <c r="O12" s="985">
        <v>14437</v>
      </c>
      <c r="P12" s="985">
        <f t="shared" si="6"/>
        <v>31661</v>
      </c>
      <c r="Q12" s="986">
        <f t="shared" si="7"/>
        <v>-0.14111998989292818</v>
      </c>
    </row>
    <row r="13" spans="1:17" s="982" customFormat="1" ht="18.75" customHeight="1">
      <c r="A13" s="983" t="s">
        <v>259</v>
      </c>
      <c r="B13" s="984">
        <v>1654</v>
      </c>
      <c r="C13" s="985">
        <v>1689</v>
      </c>
      <c r="D13" s="985">
        <f t="shared" si="0"/>
        <v>3343</v>
      </c>
      <c r="E13" s="986">
        <f t="shared" si="1"/>
        <v>0.008481456486550942</v>
      </c>
      <c r="F13" s="984">
        <v>2229</v>
      </c>
      <c r="G13" s="985">
        <v>1768</v>
      </c>
      <c r="H13" s="985">
        <f t="shared" si="2"/>
        <v>3997</v>
      </c>
      <c r="I13" s="986">
        <f t="shared" si="3"/>
        <v>-0.1636227170377783</v>
      </c>
      <c r="J13" s="984">
        <v>11168</v>
      </c>
      <c r="K13" s="985">
        <v>9733</v>
      </c>
      <c r="L13" s="985">
        <f t="shared" si="4"/>
        <v>20901</v>
      </c>
      <c r="M13" s="986">
        <f t="shared" si="5"/>
        <v>0.009968160642815447</v>
      </c>
      <c r="N13" s="985">
        <v>9819</v>
      </c>
      <c r="O13" s="985">
        <v>9342</v>
      </c>
      <c r="P13" s="985">
        <f t="shared" si="6"/>
        <v>19161</v>
      </c>
      <c r="Q13" s="986">
        <f t="shared" si="7"/>
        <v>0.09080945670894014</v>
      </c>
    </row>
    <row r="14" spans="1:17" s="982" customFormat="1" ht="18.75" customHeight="1">
      <c r="A14" s="983" t="s">
        <v>265</v>
      </c>
      <c r="B14" s="984">
        <v>842</v>
      </c>
      <c r="C14" s="985">
        <v>562</v>
      </c>
      <c r="D14" s="985">
        <f t="shared" si="0"/>
        <v>1404</v>
      </c>
      <c r="E14" s="986">
        <f t="shared" si="1"/>
        <v>0.003562059499586456</v>
      </c>
      <c r="F14" s="984">
        <v>887</v>
      </c>
      <c r="G14" s="985">
        <v>605</v>
      </c>
      <c r="H14" s="985">
        <f t="shared" si="2"/>
        <v>1492</v>
      </c>
      <c r="I14" s="986">
        <f t="shared" si="3"/>
        <v>-0.05898123324396787</v>
      </c>
      <c r="J14" s="984">
        <v>4965</v>
      </c>
      <c r="K14" s="985">
        <v>2348</v>
      </c>
      <c r="L14" s="985">
        <f t="shared" si="4"/>
        <v>7313</v>
      </c>
      <c r="M14" s="986">
        <f t="shared" si="5"/>
        <v>0.003487735456720222</v>
      </c>
      <c r="N14" s="985">
        <v>5223</v>
      </c>
      <c r="O14" s="985">
        <v>2791</v>
      </c>
      <c r="P14" s="985">
        <f t="shared" si="6"/>
        <v>8014</v>
      </c>
      <c r="Q14" s="986">
        <f t="shared" si="7"/>
        <v>-0.08747192413276761</v>
      </c>
    </row>
    <row r="15" spans="1:17" s="982" customFormat="1" ht="18.75" customHeight="1">
      <c r="A15" s="983" t="s">
        <v>266</v>
      </c>
      <c r="B15" s="984">
        <v>650</v>
      </c>
      <c r="C15" s="985">
        <v>482</v>
      </c>
      <c r="D15" s="985">
        <f t="shared" si="0"/>
        <v>1132</v>
      </c>
      <c r="E15" s="986">
        <f t="shared" si="1"/>
        <v>0.002871973898526972</v>
      </c>
      <c r="F15" s="984">
        <v>649</v>
      </c>
      <c r="G15" s="985">
        <v>533</v>
      </c>
      <c r="H15" s="985">
        <f t="shared" si="2"/>
        <v>1182</v>
      </c>
      <c r="I15" s="986">
        <f t="shared" si="3"/>
        <v>-0.04230118443316411</v>
      </c>
      <c r="J15" s="984">
        <v>3827</v>
      </c>
      <c r="K15" s="985">
        <v>2141</v>
      </c>
      <c r="L15" s="985">
        <f t="shared" si="4"/>
        <v>5968</v>
      </c>
      <c r="M15" s="986">
        <f t="shared" si="5"/>
        <v>0.0028462744709019942</v>
      </c>
      <c r="N15" s="985">
        <v>3913</v>
      </c>
      <c r="O15" s="985">
        <v>2442</v>
      </c>
      <c r="P15" s="985">
        <f t="shared" si="6"/>
        <v>6355</v>
      </c>
      <c r="Q15" s="986">
        <f t="shared" si="7"/>
        <v>-0.060896931549960676</v>
      </c>
    </row>
    <row r="16" spans="1:17" s="982" customFormat="1" ht="18.75" customHeight="1">
      <c r="A16" s="983" t="s">
        <v>261</v>
      </c>
      <c r="B16" s="984">
        <v>542</v>
      </c>
      <c r="C16" s="985">
        <v>498</v>
      </c>
      <c r="D16" s="985">
        <f t="shared" si="0"/>
        <v>1040</v>
      </c>
      <c r="E16" s="986">
        <f t="shared" si="1"/>
        <v>0.0026385625922862635</v>
      </c>
      <c r="F16" s="984">
        <v>665</v>
      </c>
      <c r="G16" s="985">
        <v>726</v>
      </c>
      <c r="H16" s="985">
        <f t="shared" si="2"/>
        <v>1391</v>
      </c>
      <c r="I16" s="986">
        <f t="shared" si="3"/>
        <v>-0.25233644859813087</v>
      </c>
      <c r="J16" s="984">
        <v>3957</v>
      </c>
      <c r="K16" s="985">
        <v>3510</v>
      </c>
      <c r="L16" s="985">
        <f t="shared" si="4"/>
        <v>7467</v>
      </c>
      <c r="M16" s="986">
        <f t="shared" si="5"/>
        <v>0.003561181547289744</v>
      </c>
      <c r="N16" s="985">
        <v>4188</v>
      </c>
      <c r="O16" s="985">
        <v>3899</v>
      </c>
      <c r="P16" s="985">
        <f t="shared" si="6"/>
        <v>8087</v>
      </c>
      <c r="Q16" s="986">
        <f t="shared" si="7"/>
        <v>-0.07666625448250275</v>
      </c>
    </row>
    <row r="17" spans="1:17" s="982" customFormat="1" ht="18.75" customHeight="1">
      <c r="A17" s="983" t="s">
        <v>262</v>
      </c>
      <c r="B17" s="984">
        <v>545</v>
      </c>
      <c r="C17" s="985">
        <v>423</v>
      </c>
      <c r="D17" s="985">
        <f t="shared" si="0"/>
        <v>968</v>
      </c>
      <c r="E17" s="986">
        <f t="shared" si="1"/>
        <v>0.0024558928743587533</v>
      </c>
      <c r="F17" s="984">
        <v>455</v>
      </c>
      <c r="G17" s="985">
        <v>386</v>
      </c>
      <c r="H17" s="985">
        <f t="shared" si="2"/>
        <v>841</v>
      </c>
      <c r="I17" s="986">
        <f t="shared" si="3"/>
        <v>0.1510107015457789</v>
      </c>
      <c r="J17" s="984">
        <v>2612</v>
      </c>
      <c r="K17" s="985">
        <v>2060</v>
      </c>
      <c r="L17" s="985">
        <f t="shared" si="4"/>
        <v>4672</v>
      </c>
      <c r="M17" s="986">
        <f t="shared" si="5"/>
        <v>0.0022281826957195237</v>
      </c>
      <c r="N17" s="985">
        <v>2407</v>
      </c>
      <c r="O17" s="985">
        <v>1927</v>
      </c>
      <c r="P17" s="985">
        <f t="shared" si="6"/>
        <v>4334</v>
      </c>
      <c r="Q17" s="986">
        <f t="shared" si="7"/>
        <v>0.07798800184586985</v>
      </c>
    </row>
    <row r="18" spans="1:17" s="982" customFormat="1" ht="18.75" customHeight="1">
      <c r="A18" s="983" t="s">
        <v>263</v>
      </c>
      <c r="B18" s="984">
        <v>220</v>
      </c>
      <c r="C18" s="985">
        <v>160</v>
      </c>
      <c r="D18" s="985">
        <f t="shared" si="0"/>
        <v>380</v>
      </c>
      <c r="E18" s="986">
        <f t="shared" si="1"/>
        <v>0.0009640901779507502</v>
      </c>
      <c r="F18" s="984">
        <v>215</v>
      </c>
      <c r="G18" s="985">
        <v>185</v>
      </c>
      <c r="H18" s="985">
        <f t="shared" si="2"/>
        <v>400</v>
      </c>
      <c r="I18" s="986">
        <f t="shared" si="3"/>
        <v>-0.050000000000000044</v>
      </c>
      <c r="J18" s="984">
        <v>1344</v>
      </c>
      <c r="K18" s="985">
        <v>892</v>
      </c>
      <c r="L18" s="985">
        <f t="shared" si="4"/>
        <v>2236</v>
      </c>
      <c r="M18" s="986">
        <f t="shared" si="5"/>
        <v>0.001066399081256176</v>
      </c>
      <c r="N18" s="985">
        <v>1382</v>
      </c>
      <c r="O18" s="985">
        <v>1088</v>
      </c>
      <c r="P18" s="985">
        <f t="shared" si="6"/>
        <v>2470</v>
      </c>
      <c r="Q18" s="986">
        <f t="shared" si="7"/>
        <v>-0.09473684210526312</v>
      </c>
    </row>
    <row r="19" spans="1:17" s="982" customFormat="1" ht="18.75" customHeight="1" thickBot="1">
      <c r="A19" s="987" t="s">
        <v>148</v>
      </c>
      <c r="B19" s="988">
        <v>725</v>
      </c>
      <c r="C19" s="989">
        <v>534</v>
      </c>
      <c r="D19" s="989">
        <f t="shared" si="0"/>
        <v>1259</v>
      </c>
      <c r="E19" s="990">
        <f t="shared" si="1"/>
        <v>0.003194182984315775</v>
      </c>
      <c r="F19" s="988">
        <v>801</v>
      </c>
      <c r="G19" s="989">
        <v>652</v>
      </c>
      <c r="H19" s="989">
        <f t="shared" si="2"/>
        <v>1453</v>
      </c>
      <c r="I19" s="990">
        <f t="shared" si="3"/>
        <v>-0.13351686166551957</v>
      </c>
      <c r="J19" s="988">
        <v>4169</v>
      </c>
      <c r="K19" s="989">
        <v>3116</v>
      </c>
      <c r="L19" s="989">
        <f t="shared" si="4"/>
        <v>7285</v>
      </c>
      <c r="M19" s="990">
        <f t="shared" si="5"/>
        <v>0.003474381622071218</v>
      </c>
      <c r="N19" s="988">
        <v>3881</v>
      </c>
      <c r="O19" s="989">
        <v>2954</v>
      </c>
      <c r="P19" s="989">
        <f t="shared" si="6"/>
        <v>6835</v>
      </c>
      <c r="Q19" s="990">
        <f t="shared" si="7"/>
        <v>0.06583760058522303</v>
      </c>
    </row>
    <row r="20" ht="14.25">
      <c r="A20" s="216" t="s">
        <v>298</v>
      </c>
    </row>
    <row r="21" spans="1:5" ht="13.5">
      <c r="A21" s="991" t="s">
        <v>299</v>
      </c>
      <c r="B21" s="992"/>
      <c r="C21" s="992"/>
      <c r="D21" s="992"/>
      <c r="E21" s="992"/>
    </row>
  </sheetData>
  <sheetProtection/>
  <mergeCells count="12">
    <mergeCell ref="B2:I2"/>
    <mergeCell ref="J2:Q2"/>
    <mergeCell ref="A1:Q1"/>
    <mergeCell ref="A2:A4"/>
    <mergeCell ref="E3:E4"/>
    <mergeCell ref="B3:D3"/>
    <mergeCell ref="Q3:Q4"/>
    <mergeCell ref="F3:H3"/>
    <mergeCell ref="J3:L3"/>
    <mergeCell ref="N3:P3"/>
    <mergeCell ref="I3:I4"/>
    <mergeCell ref="M3:M4"/>
  </mergeCells>
  <conditionalFormatting sqref="I20:I65536 Q20:Q65536 I1:I4 Q1:Q4">
    <cfRule type="cellIs" priority="2" dxfId="0" operator="lessThan" stopIfTrue="1">
      <formula>0</formula>
    </cfRule>
  </conditionalFormatting>
  <conditionalFormatting sqref="I5:I19 Q5:Q1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22" right="0.21" top="1.2" bottom="0.27" header="0.17" footer="0.24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Q12"/>
  <sheetViews>
    <sheetView showGridLines="0" zoomScale="88" zoomScaleNormal="88" zoomScalePageLayoutView="0" workbookViewId="0" topLeftCell="A1">
      <selection activeCell="I18" sqref="I18"/>
    </sheetView>
  </sheetViews>
  <sheetFormatPr defaultColWidth="8.421875" defaultRowHeight="12.75"/>
  <cols>
    <col min="1" max="1" width="24.57421875" style="996" customWidth="1"/>
    <col min="2" max="2" width="8.421875" style="996" customWidth="1"/>
    <col min="3" max="3" width="10.140625" style="996" customWidth="1"/>
    <col min="4" max="4" width="8.421875" style="996" customWidth="1"/>
    <col min="5" max="5" width="9.28125" style="996" customWidth="1"/>
    <col min="6" max="6" width="8.421875" style="996" customWidth="1"/>
    <col min="7" max="7" width="10.00390625" style="996" customWidth="1"/>
    <col min="8" max="8" width="8.421875" style="996" customWidth="1"/>
    <col min="9" max="9" width="9.421875" style="996" customWidth="1"/>
    <col min="10" max="10" width="8.7109375" style="996" bestFit="1" customWidth="1"/>
    <col min="11" max="11" width="9.8515625" style="996" customWidth="1"/>
    <col min="12" max="12" width="8.7109375" style="996" bestFit="1" customWidth="1"/>
    <col min="13" max="13" width="9.140625" style="996" bestFit="1" customWidth="1"/>
    <col min="14" max="14" width="8.7109375" style="996" bestFit="1" customWidth="1"/>
    <col min="15" max="15" width="9.8515625" style="996" customWidth="1"/>
    <col min="16" max="17" width="8.7109375" style="996" bestFit="1" customWidth="1"/>
    <col min="18" max="16384" width="8.421875" style="996" customWidth="1"/>
  </cols>
  <sheetData>
    <row r="1" spans="1:17" ht="24" customHeight="1" thickBot="1">
      <c r="A1" s="993" t="s">
        <v>309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5"/>
    </row>
    <row r="2" spans="1:17" ht="15.75" customHeight="1" thickBot="1">
      <c r="A2" s="997" t="s">
        <v>251</v>
      </c>
      <c r="B2" s="998" t="s">
        <v>38</v>
      </c>
      <c r="C2" s="999"/>
      <c r="D2" s="999"/>
      <c r="E2" s="999"/>
      <c r="F2" s="999"/>
      <c r="G2" s="999"/>
      <c r="H2" s="999"/>
      <c r="I2" s="1000"/>
      <c r="J2" s="998" t="s">
        <v>39</v>
      </c>
      <c r="K2" s="999"/>
      <c r="L2" s="999"/>
      <c r="M2" s="999"/>
      <c r="N2" s="999"/>
      <c r="O2" s="999"/>
      <c r="P2" s="999"/>
      <c r="Q2" s="1000"/>
    </row>
    <row r="3" spans="1:17" s="1008" customFormat="1" ht="26.25" customHeight="1">
      <c r="A3" s="1001"/>
      <c r="B3" s="1002" t="s">
        <v>40</v>
      </c>
      <c r="C3" s="1003"/>
      <c r="D3" s="1003"/>
      <c r="E3" s="1004" t="s">
        <v>41</v>
      </c>
      <c r="F3" s="1002" t="s">
        <v>42</v>
      </c>
      <c r="G3" s="1003"/>
      <c r="H3" s="1003"/>
      <c r="I3" s="1005" t="s">
        <v>43</v>
      </c>
      <c r="J3" s="1006" t="s">
        <v>210</v>
      </c>
      <c r="K3" s="1007"/>
      <c r="L3" s="1007"/>
      <c r="M3" s="1004" t="s">
        <v>41</v>
      </c>
      <c r="N3" s="1006" t="s">
        <v>211</v>
      </c>
      <c r="O3" s="1007"/>
      <c r="P3" s="1007"/>
      <c r="Q3" s="1004" t="s">
        <v>43</v>
      </c>
    </row>
    <row r="4" spans="1:17" s="1014" customFormat="1" ht="17.25" thickBot="1">
      <c r="A4" s="1009"/>
      <c r="B4" s="1010" t="s">
        <v>13</v>
      </c>
      <c r="C4" s="1011" t="s">
        <v>14</v>
      </c>
      <c r="D4" s="1011" t="s">
        <v>12</v>
      </c>
      <c r="E4" s="1012"/>
      <c r="F4" s="1010" t="s">
        <v>13</v>
      </c>
      <c r="G4" s="1011" t="s">
        <v>14</v>
      </c>
      <c r="H4" s="1011" t="s">
        <v>12</v>
      </c>
      <c r="I4" s="1013"/>
      <c r="J4" s="1010" t="s">
        <v>13</v>
      </c>
      <c r="K4" s="1011" t="s">
        <v>14</v>
      </c>
      <c r="L4" s="1011" t="s">
        <v>12</v>
      </c>
      <c r="M4" s="1012"/>
      <c r="N4" s="1010" t="s">
        <v>13</v>
      </c>
      <c r="O4" s="1011" t="s">
        <v>14</v>
      </c>
      <c r="P4" s="1011" t="s">
        <v>12</v>
      </c>
      <c r="Q4" s="1012"/>
    </row>
    <row r="5" spans="1:17" s="1020" customFormat="1" ht="18.75" customHeight="1" thickBot="1">
      <c r="A5" s="1015" t="s">
        <v>3</v>
      </c>
      <c r="B5" s="1016">
        <f>SUM(B6:B10)</f>
        <v>23221.673999999995</v>
      </c>
      <c r="C5" s="1017">
        <f>SUM(C6:C10)</f>
        <v>11836.162000000006</v>
      </c>
      <c r="D5" s="1018">
        <f aca="true" t="shared" si="0" ref="D5:D10">C5+B5</f>
        <v>35057.836</v>
      </c>
      <c r="E5" s="1019">
        <f aca="true" t="shared" si="1" ref="E5:E10">D5/$D$5</f>
        <v>1</v>
      </c>
      <c r="F5" s="1016">
        <f>SUM(F6:F10)</f>
        <v>29112.065000000017</v>
      </c>
      <c r="G5" s="1017">
        <f>SUM(G6:G10)</f>
        <v>17072.367</v>
      </c>
      <c r="H5" s="1018">
        <f aca="true" t="shared" si="2" ref="H5:H10">G5+F5</f>
        <v>46184.432000000015</v>
      </c>
      <c r="I5" s="1019">
        <f aca="true" t="shared" si="3" ref="I5:I10">(D5/H5-1)</f>
        <v>-0.24091659284669797</v>
      </c>
      <c r="J5" s="1016">
        <f>SUM(J6:J10)</f>
        <v>120545.64000000004</v>
      </c>
      <c r="K5" s="1017">
        <f>SUM(K6:K10)</f>
        <v>59619.85499999999</v>
      </c>
      <c r="L5" s="1018">
        <f aca="true" t="shared" si="4" ref="L5:L10">K5+J5</f>
        <v>180165.49500000002</v>
      </c>
      <c r="M5" s="1019">
        <f aca="true" t="shared" si="5" ref="M5:M10">L5/$L$5</f>
        <v>1</v>
      </c>
      <c r="N5" s="1016">
        <f>SUM(N6:N10)</f>
        <v>146722.26500000016</v>
      </c>
      <c r="O5" s="1017">
        <f>SUM(O6:O10)</f>
        <v>82354.40699999996</v>
      </c>
      <c r="P5" s="1018">
        <f aca="true" t="shared" si="6" ref="P5:P10">O5+N5</f>
        <v>229076.67200000014</v>
      </c>
      <c r="Q5" s="1019">
        <f aca="true" t="shared" si="7" ref="Q5:Q10">(L5/P5-1)</f>
        <v>-0.21351443851951923</v>
      </c>
    </row>
    <row r="6" spans="1:17" s="1025" customFormat="1" ht="18.75" customHeight="1" thickTop="1">
      <c r="A6" s="1021" t="s">
        <v>252</v>
      </c>
      <c r="B6" s="1022">
        <v>19555.991999999995</v>
      </c>
      <c r="C6" s="1023">
        <v>9515.097000000005</v>
      </c>
      <c r="D6" s="1023">
        <f t="shared" si="0"/>
        <v>29071.089</v>
      </c>
      <c r="E6" s="1024">
        <f t="shared" si="1"/>
        <v>0.8292322720660795</v>
      </c>
      <c r="F6" s="1022">
        <v>24019.439000000017</v>
      </c>
      <c r="G6" s="1023">
        <v>13713.982</v>
      </c>
      <c r="H6" s="1023">
        <f t="shared" si="2"/>
        <v>37733.42100000002</v>
      </c>
      <c r="I6" s="1024">
        <f t="shared" si="3"/>
        <v>-0.22956656911654028</v>
      </c>
      <c r="J6" s="1022">
        <v>101948.25400000003</v>
      </c>
      <c r="K6" s="1023">
        <v>47764.02</v>
      </c>
      <c r="L6" s="1023">
        <f t="shared" si="4"/>
        <v>149712.27400000003</v>
      </c>
      <c r="M6" s="1024">
        <f t="shared" si="5"/>
        <v>0.8309708471092093</v>
      </c>
      <c r="N6" s="1023">
        <v>121575.76600000016</v>
      </c>
      <c r="O6" s="1023">
        <v>66665.41899999997</v>
      </c>
      <c r="P6" s="1023">
        <f t="shared" si="6"/>
        <v>188241.1850000001</v>
      </c>
      <c r="Q6" s="1024">
        <f t="shared" si="7"/>
        <v>-0.20467843421193965</v>
      </c>
    </row>
    <row r="7" spans="1:17" s="1025" customFormat="1" ht="18.75" customHeight="1">
      <c r="A7" s="1021" t="s">
        <v>254</v>
      </c>
      <c r="B7" s="1022">
        <v>3436.9819999999995</v>
      </c>
      <c r="C7" s="1023">
        <v>1015.85</v>
      </c>
      <c r="D7" s="1023">
        <f t="shared" si="0"/>
        <v>4452.831999999999</v>
      </c>
      <c r="E7" s="1024">
        <f t="shared" si="1"/>
        <v>0.12701388642470685</v>
      </c>
      <c r="F7" s="1022">
        <v>4591.884</v>
      </c>
      <c r="G7" s="1023">
        <v>1728.0090000000002</v>
      </c>
      <c r="H7" s="1023">
        <f t="shared" si="2"/>
        <v>6319.893</v>
      </c>
      <c r="I7" s="1024">
        <f t="shared" si="3"/>
        <v>-0.29542604597894306</v>
      </c>
      <c r="J7" s="1022">
        <v>17292.99400000001</v>
      </c>
      <c r="K7" s="1023">
        <v>6198.462999999997</v>
      </c>
      <c r="L7" s="1023">
        <f t="shared" si="4"/>
        <v>23491.457000000006</v>
      </c>
      <c r="M7" s="1024">
        <f t="shared" si="5"/>
        <v>0.13038821334795547</v>
      </c>
      <c r="N7" s="1023">
        <v>22616.141999999993</v>
      </c>
      <c r="O7" s="1023">
        <v>8167.147999999999</v>
      </c>
      <c r="P7" s="1023">
        <f t="shared" si="6"/>
        <v>30783.289999999994</v>
      </c>
      <c r="Q7" s="1024">
        <f t="shared" si="7"/>
        <v>-0.2368763377793598</v>
      </c>
    </row>
    <row r="8" spans="1:17" s="1025" customFormat="1" ht="18.75" customHeight="1">
      <c r="A8" s="1021" t="s">
        <v>253</v>
      </c>
      <c r="B8" s="1022">
        <v>177.026</v>
      </c>
      <c r="C8" s="1023">
        <v>916.4630000000001</v>
      </c>
      <c r="D8" s="1023">
        <f t="shared" si="0"/>
        <v>1093.489</v>
      </c>
      <c r="E8" s="1024">
        <f t="shared" si="1"/>
        <v>0.031191001064640726</v>
      </c>
      <c r="F8" s="1022">
        <v>189.321</v>
      </c>
      <c r="G8" s="1023">
        <v>1131.954</v>
      </c>
      <c r="H8" s="1023">
        <f t="shared" si="2"/>
        <v>1321.2749999999999</v>
      </c>
      <c r="I8" s="1024">
        <f t="shared" si="3"/>
        <v>-0.17239863011106682</v>
      </c>
      <c r="J8" s="1022">
        <v>963.921</v>
      </c>
      <c r="K8" s="1023">
        <v>3779.7630000000004</v>
      </c>
      <c r="L8" s="1023">
        <f t="shared" si="4"/>
        <v>4743.684</v>
      </c>
      <c r="M8" s="1024">
        <f t="shared" si="5"/>
        <v>0.02632959213416531</v>
      </c>
      <c r="N8" s="1023">
        <v>1349.493</v>
      </c>
      <c r="O8" s="1023">
        <v>5403.09</v>
      </c>
      <c r="P8" s="1023">
        <f t="shared" si="6"/>
        <v>6752.5830000000005</v>
      </c>
      <c r="Q8" s="1024">
        <f t="shared" si="7"/>
        <v>-0.29750082301839165</v>
      </c>
    </row>
    <row r="9" spans="1:17" s="1025" customFormat="1" ht="18.75" customHeight="1">
      <c r="A9" s="1021" t="s">
        <v>257</v>
      </c>
      <c r="B9" s="1022">
        <v>36.854</v>
      </c>
      <c r="C9" s="1023">
        <v>385.07399999999996</v>
      </c>
      <c r="D9" s="1023">
        <f t="shared" si="0"/>
        <v>421.92799999999994</v>
      </c>
      <c r="E9" s="1024">
        <f t="shared" si="1"/>
        <v>0.012035198065277045</v>
      </c>
      <c r="F9" s="1022">
        <v>298.73</v>
      </c>
      <c r="G9" s="1023">
        <v>475.066</v>
      </c>
      <c r="H9" s="1023">
        <f t="shared" si="2"/>
        <v>773.796</v>
      </c>
      <c r="I9" s="1024">
        <f t="shared" si="3"/>
        <v>-0.45472967035239276</v>
      </c>
      <c r="J9" s="1022">
        <v>267.12299999999993</v>
      </c>
      <c r="K9" s="1023">
        <v>1806.015</v>
      </c>
      <c r="L9" s="1023">
        <f t="shared" si="4"/>
        <v>2073.138</v>
      </c>
      <c r="M9" s="1024">
        <f t="shared" si="5"/>
        <v>0.011506853740223673</v>
      </c>
      <c r="N9" s="1023">
        <v>1096.606</v>
      </c>
      <c r="O9" s="1023">
        <v>2024.365</v>
      </c>
      <c r="P9" s="1023">
        <f t="shared" si="6"/>
        <v>3120.971</v>
      </c>
      <c r="Q9" s="1024">
        <f t="shared" si="7"/>
        <v>-0.3357394221221537</v>
      </c>
    </row>
    <row r="10" spans="1:17" s="1025" customFormat="1" ht="18.75" customHeight="1" thickBot="1">
      <c r="A10" s="1026" t="s">
        <v>222</v>
      </c>
      <c r="B10" s="1027">
        <v>14.82</v>
      </c>
      <c r="C10" s="1028">
        <v>3.678</v>
      </c>
      <c r="D10" s="1028">
        <f t="shared" si="0"/>
        <v>18.498</v>
      </c>
      <c r="E10" s="1029">
        <f t="shared" si="1"/>
        <v>0.0005276423792957443</v>
      </c>
      <c r="F10" s="1027">
        <v>12.690999999999999</v>
      </c>
      <c r="G10" s="1028">
        <v>23.356</v>
      </c>
      <c r="H10" s="1028">
        <f t="shared" si="2"/>
        <v>36.047</v>
      </c>
      <c r="I10" s="1029">
        <f t="shared" si="3"/>
        <v>-0.48683662995533605</v>
      </c>
      <c r="J10" s="1027">
        <v>73.34800000000003</v>
      </c>
      <c r="K10" s="1028">
        <v>71.594</v>
      </c>
      <c r="L10" s="1028">
        <f t="shared" si="4"/>
        <v>144.942</v>
      </c>
      <c r="M10" s="1029">
        <f t="shared" si="5"/>
        <v>0.0008044936684463359</v>
      </c>
      <c r="N10" s="1027">
        <v>84.258</v>
      </c>
      <c r="O10" s="1028">
        <v>94.385</v>
      </c>
      <c r="P10" s="1028">
        <f t="shared" si="6"/>
        <v>178.643</v>
      </c>
      <c r="Q10" s="1029">
        <f t="shared" si="7"/>
        <v>-0.1886499890843749</v>
      </c>
    </row>
    <row r="11" ht="13.5">
      <c r="A11" s="1030" t="s">
        <v>310</v>
      </c>
    </row>
    <row r="12" ht="13.5">
      <c r="A12" s="1031" t="s">
        <v>311</v>
      </c>
    </row>
  </sheetData>
  <sheetProtection/>
  <mergeCells count="12">
    <mergeCell ref="A1:Q1"/>
    <mergeCell ref="A2:A4"/>
    <mergeCell ref="E3:E4"/>
    <mergeCell ref="B3:D3"/>
    <mergeCell ref="Q3:Q4"/>
    <mergeCell ref="F3:H3"/>
    <mergeCell ref="J3:L3"/>
    <mergeCell ref="N3:P3"/>
    <mergeCell ref="I3:I4"/>
    <mergeCell ref="M3:M4"/>
    <mergeCell ref="B2:I2"/>
    <mergeCell ref="J2:Q2"/>
  </mergeCells>
  <conditionalFormatting sqref="I1:I65536 Q1:Q65536">
    <cfRule type="cellIs" priority="2" dxfId="0" operator="lessThan" stopIfTrue="1">
      <formula>0</formula>
    </cfRule>
  </conditionalFormatting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I13"/>
  <sheetViews>
    <sheetView showGridLines="0" zoomScale="98" zoomScaleNormal="98" workbookViewId="0" topLeftCell="A1">
      <pane xSplit="14715" topLeftCell="J1" activePane="topLeft" state="split"/>
      <selection pane="topLeft" activeCell="E8" sqref="E8"/>
      <selection pane="topRight" activeCell="J1" sqref="J1"/>
    </sheetView>
  </sheetViews>
  <sheetFormatPr defaultColWidth="9.140625" defaultRowHeight="12.75"/>
  <cols>
    <col min="1" max="1" width="14.8515625" style="226" customWidth="1"/>
    <col min="2" max="2" width="10.8515625" style="226" customWidth="1"/>
    <col min="3" max="3" width="9.00390625" style="226" customWidth="1"/>
    <col min="4" max="4" width="11.00390625" style="226" customWidth="1"/>
    <col min="5" max="5" width="7.421875" style="226" customWidth="1"/>
    <col min="6" max="6" width="11.28125" style="226" customWidth="1"/>
    <col min="7" max="7" width="8.8515625" style="226" customWidth="1"/>
    <col min="8" max="8" width="11.28125" style="226" customWidth="1"/>
    <col min="9" max="9" width="7.28125" style="226" customWidth="1"/>
    <col min="10" max="16384" width="9.140625" style="226" customWidth="1"/>
  </cols>
  <sheetData>
    <row r="1" spans="1:9" ht="30" customHeight="1" thickBot="1">
      <c r="A1" s="223" t="s">
        <v>36</v>
      </c>
      <c r="B1" s="224"/>
      <c r="C1" s="224"/>
      <c r="D1" s="224"/>
      <c r="E1" s="224"/>
      <c r="F1" s="224"/>
      <c r="G1" s="224"/>
      <c r="H1" s="224"/>
      <c r="I1" s="225"/>
    </row>
    <row r="2" spans="1:9" ht="14.25" thickBot="1">
      <c r="A2" s="227" t="s">
        <v>37</v>
      </c>
      <c r="B2" s="228" t="s">
        <v>38</v>
      </c>
      <c r="C2" s="229"/>
      <c r="D2" s="230"/>
      <c r="E2" s="231"/>
      <c r="F2" s="229" t="s">
        <v>39</v>
      </c>
      <c r="G2" s="229"/>
      <c r="H2" s="229"/>
      <c r="I2" s="232"/>
    </row>
    <row r="3" spans="1:9" s="237" customFormat="1" ht="26.25" thickBot="1">
      <c r="A3" s="233"/>
      <c r="B3" s="234" t="s">
        <v>40</v>
      </c>
      <c r="C3" s="235" t="s">
        <v>41</v>
      </c>
      <c r="D3" s="234" t="s">
        <v>42</v>
      </c>
      <c r="E3" s="235" t="s">
        <v>43</v>
      </c>
      <c r="F3" s="234" t="s">
        <v>44</v>
      </c>
      <c r="G3" s="235" t="s">
        <v>41</v>
      </c>
      <c r="H3" s="234" t="s">
        <v>45</v>
      </c>
      <c r="I3" s="236" t="s">
        <v>43</v>
      </c>
    </row>
    <row r="4" spans="1:9" s="243" customFormat="1" ht="16.5" customHeight="1">
      <c r="A4" s="238" t="s">
        <v>3</v>
      </c>
      <c r="B4" s="239">
        <f>SUM(B5:B11)</f>
        <v>724014</v>
      </c>
      <c r="C4" s="240">
        <f>(B4/$B$4)</f>
        <v>1</v>
      </c>
      <c r="D4" s="239">
        <f>SUM(D5:D11)</f>
        <v>747547</v>
      </c>
      <c r="E4" s="241">
        <f aca="true" t="shared" si="0" ref="E4:E11">(B4/D4-1)*100</f>
        <v>-3.1480294884468796</v>
      </c>
      <c r="F4" s="239">
        <f>SUM(F5:F11)</f>
        <v>3625732</v>
      </c>
      <c r="G4" s="242">
        <f>(F4/$F$4)*100</f>
        <v>100</v>
      </c>
      <c r="H4" s="239">
        <f>SUM(H5:H11)</f>
        <v>3635653</v>
      </c>
      <c r="I4" s="241">
        <f aca="true" t="shared" si="1" ref="I4:I11">(F4/H4-1)*100</f>
        <v>-0.2728808277357553</v>
      </c>
    </row>
    <row r="5" spans="1:9" s="243" customFormat="1" ht="16.5" customHeight="1">
      <c r="A5" s="244" t="s">
        <v>46</v>
      </c>
      <c r="B5" s="245">
        <v>260053</v>
      </c>
      <c r="C5" s="246">
        <f aca="true" t="shared" si="2" ref="C5:C11">B5/$B$4</f>
        <v>0.3591822810056159</v>
      </c>
      <c r="D5" s="245">
        <v>292674</v>
      </c>
      <c r="E5" s="247">
        <f t="shared" si="0"/>
        <v>-11.145848281705927</v>
      </c>
      <c r="F5" s="245">
        <v>1371669</v>
      </c>
      <c r="G5" s="246">
        <f aca="true" t="shared" si="3" ref="G5:G11">(F5/$F$4)</f>
        <v>0.3783150547255009</v>
      </c>
      <c r="H5" s="245">
        <v>1405483</v>
      </c>
      <c r="I5" s="248">
        <f t="shared" si="1"/>
        <v>-2.40586332243079</v>
      </c>
    </row>
    <row r="6" spans="1:9" s="243" customFormat="1" ht="16.5" customHeight="1">
      <c r="A6" s="244" t="s">
        <v>47</v>
      </c>
      <c r="B6" s="245">
        <v>157898</v>
      </c>
      <c r="C6" s="246">
        <f t="shared" si="2"/>
        <v>0.21808694307016163</v>
      </c>
      <c r="D6" s="245">
        <v>141355</v>
      </c>
      <c r="E6" s="247">
        <f t="shared" si="0"/>
        <v>11.703158713876416</v>
      </c>
      <c r="F6" s="245">
        <v>740621</v>
      </c>
      <c r="G6" s="246">
        <f t="shared" si="3"/>
        <v>0.20426799333210507</v>
      </c>
      <c r="H6" s="245">
        <v>713651</v>
      </c>
      <c r="I6" s="248">
        <f t="shared" si="1"/>
        <v>3.7791581599409207</v>
      </c>
    </row>
    <row r="7" spans="1:9" s="243" customFormat="1" ht="16.5" customHeight="1">
      <c r="A7" s="244" t="s">
        <v>48</v>
      </c>
      <c r="B7" s="245">
        <v>126084</v>
      </c>
      <c r="C7" s="246">
        <f t="shared" si="2"/>
        <v>0.17414580381042355</v>
      </c>
      <c r="D7" s="245">
        <v>143752</v>
      </c>
      <c r="E7" s="247">
        <f t="shared" si="0"/>
        <v>-12.290611608881964</v>
      </c>
      <c r="F7" s="245">
        <v>640450</v>
      </c>
      <c r="G7" s="246">
        <f t="shared" si="3"/>
        <v>0.1766401929320755</v>
      </c>
      <c r="H7" s="245">
        <v>699658</v>
      </c>
      <c r="I7" s="248">
        <f t="shared" si="1"/>
        <v>-8.462420211017385</v>
      </c>
    </row>
    <row r="8" spans="1:9" s="243" customFormat="1" ht="16.5" customHeight="1">
      <c r="A8" s="244" t="s">
        <v>49</v>
      </c>
      <c r="B8" s="245">
        <v>74755</v>
      </c>
      <c r="C8" s="246">
        <f t="shared" si="2"/>
        <v>0.10325076586916827</v>
      </c>
      <c r="D8" s="245">
        <v>67603</v>
      </c>
      <c r="E8" s="248">
        <f t="shared" si="0"/>
        <v>10.579412156265256</v>
      </c>
      <c r="F8" s="245">
        <v>363604</v>
      </c>
      <c r="G8" s="246">
        <f t="shared" si="3"/>
        <v>0.10028430121145192</v>
      </c>
      <c r="H8" s="245">
        <v>323135</v>
      </c>
      <c r="I8" s="248">
        <f t="shared" si="1"/>
        <v>12.523867733300321</v>
      </c>
    </row>
    <row r="9" spans="1:9" s="243" customFormat="1" ht="16.5" customHeight="1">
      <c r="A9" s="244" t="s">
        <v>50</v>
      </c>
      <c r="B9" s="245">
        <v>70438</v>
      </c>
      <c r="C9" s="246">
        <f t="shared" si="2"/>
        <v>0.09728817398558591</v>
      </c>
      <c r="D9" s="245">
        <v>79913</v>
      </c>
      <c r="E9" s="247">
        <f t="shared" si="0"/>
        <v>-11.856644100459246</v>
      </c>
      <c r="F9" s="245">
        <v>343228</v>
      </c>
      <c r="G9" s="246">
        <f t="shared" si="3"/>
        <v>0.09466447051243722</v>
      </c>
      <c r="H9" s="245">
        <v>375425</v>
      </c>
      <c r="I9" s="248">
        <f t="shared" si="1"/>
        <v>-8.576147033362192</v>
      </c>
    </row>
    <row r="10" spans="1:9" s="243" customFormat="1" ht="16.5" customHeight="1">
      <c r="A10" s="244" t="s">
        <v>51</v>
      </c>
      <c r="B10" s="245">
        <v>21382</v>
      </c>
      <c r="C10" s="246">
        <f t="shared" si="2"/>
        <v>0.029532578099318522</v>
      </c>
      <c r="D10" s="245">
        <v>10481</v>
      </c>
      <c r="E10" s="248">
        <f t="shared" si="0"/>
        <v>104.00725121648699</v>
      </c>
      <c r="F10" s="245">
        <v>108022</v>
      </c>
      <c r="G10" s="246">
        <f t="shared" si="3"/>
        <v>0.029793156250930847</v>
      </c>
      <c r="H10" s="245">
        <v>51438</v>
      </c>
      <c r="I10" s="248">
        <f t="shared" si="1"/>
        <v>110.00427699366226</v>
      </c>
    </row>
    <row r="11" spans="1:9" s="243" customFormat="1" ht="16.5" customHeight="1" thickBot="1">
      <c r="A11" s="249" t="s">
        <v>52</v>
      </c>
      <c r="B11" s="250">
        <v>13404</v>
      </c>
      <c r="C11" s="251">
        <f t="shared" si="2"/>
        <v>0.018513454159726193</v>
      </c>
      <c r="D11" s="250">
        <v>11769</v>
      </c>
      <c r="E11" s="252">
        <f t="shared" si="0"/>
        <v>13.892429263318885</v>
      </c>
      <c r="F11" s="250">
        <v>58138</v>
      </c>
      <c r="G11" s="251">
        <f t="shared" si="3"/>
        <v>0.016034831035498485</v>
      </c>
      <c r="H11" s="250">
        <v>66863</v>
      </c>
      <c r="I11" s="253">
        <f t="shared" si="1"/>
        <v>-13.04907048741456</v>
      </c>
    </row>
    <row r="12" ht="14.25">
      <c r="A12" s="254" t="s">
        <v>53</v>
      </c>
    </row>
    <row r="13" ht="14.25">
      <c r="A13" s="216"/>
    </row>
  </sheetData>
  <sheetProtection/>
  <mergeCells count="4">
    <mergeCell ref="B2:E2"/>
    <mergeCell ref="F2:I2"/>
    <mergeCell ref="A2:A3"/>
    <mergeCell ref="A1:I1"/>
  </mergeCells>
  <conditionalFormatting sqref="I12:I65536 I1:I3 E1:E3 E12:E65536">
    <cfRule type="cellIs" priority="1" dxfId="0" operator="lessThan" stopIfTrue="1">
      <formula>0</formula>
    </cfRule>
  </conditionalFormatting>
  <conditionalFormatting sqref="E4:E11 I4:I11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43" right="0.39" top="1.71" bottom="1" header="0.5" footer="0.5"/>
  <pageSetup horizontalDpi="600" verticalDpi="600" orientation="landscape" scale="1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95" zoomScaleNormal="95" zoomScalePageLayoutView="0" workbookViewId="0" topLeftCell="A1">
      <pane xSplit="14190" topLeftCell="J1" activePane="topLeft" state="split"/>
      <selection pane="topLeft" activeCell="E19" sqref="E19"/>
      <selection pane="topRight" activeCell="J1" sqref="J1"/>
    </sheetView>
  </sheetViews>
  <sheetFormatPr defaultColWidth="9.140625" defaultRowHeight="12.75"/>
  <cols>
    <col min="1" max="1" width="16.140625" style="258" customWidth="1"/>
    <col min="2" max="2" width="8.7109375" style="258" customWidth="1"/>
    <col min="3" max="3" width="11.140625" style="258" customWidth="1"/>
    <col min="4" max="4" width="8.7109375" style="258" customWidth="1"/>
    <col min="5" max="5" width="7.28125" style="258" customWidth="1"/>
    <col min="6" max="6" width="11.28125" style="258" customWidth="1"/>
    <col min="7" max="7" width="9.28125" style="258" customWidth="1"/>
    <col min="8" max="8" width="10.7109375" style="258" customWidth="1"/>
    <col min="9" max="9" width="8.421875" style="258" customWidth="1"/>
    <col min="10" max="16384" width="9.140625" style="258" customWidth="1"/>
  </cols>
  <sheetData>
    <row r="1" spans="1:9" ht="26.25" customHeight="1" thickBot="1">
      <c r="A1" s="255" t="s">
        <v>54</v>
      </c>
      <c r="B1" s="256"/>
      <c r="C1" s="256"/>
      <c r="D1" s="256"/>
      <c r="E1" s="256"/>
      <c r="F1" s="256"/>
      <c r="G1" s="256"/>
      <c r="H1" s="256"/>
      <c r="I1" s="257"/>
    </row>
    <row r="2" spans="1:9" ht="14.25" thickBot="1">
      <c r="A2" s="259" t="s">
        <v>37</v>
      </c>
      <c r="B2" s="260" t="s">
        <v>38</v>
      </c>
      <c r="C2" s="261"/>
      <c r="D2" s="262"/>
      <c r="E2" s="263"/>
      <c r="F2" s="261" t="s">
        <v>39</v>
      </c>
      <c r="G2" s="261"/>
      <c r="H2" s="261"/>
      <c r="I2" s="264"/>
    </row>
    <row r="3" spans="1:9" s="269" customFormat="1" ht="33.75" customHeight="1" thickBot="1">
      <c r="A3" s="265"/>
      <c r="B3" s="266" t="s">
        <v>40</v>
      </c>
      <c r="C3" s="267" t="s">
        <v>41</v>
      </c>
      <c r="D3" s="266" t="s">
        <v>42</v>
      </c>
      <c r="E3" s="267" t="s">
        <v>43</v>
      </c>
      <c r="F3" s="266" t="s">
        <v>44</v>
      </c>
      <c r="G3" s="267" t="s">
        <v>41</v>
      </c>
      <c r="H3" s="266" t="s">
        <v>45</v>
      </c>
      <c r="I3" s="268" t="s">
        <v>43</v>
      </c>
    </row>
    <row r="4" spans="1:9" s="275" customFormat="1" ht="16.5" customHeight="1" thickBot="1">
      <c r="A4" s="270" t="s">
        <v>3</v>
      </c>
      <c r="B4" s="271">
        <f>SUM(B5:B19)</f>
        <v>8281.361000000003</v>
      </c>
      <c r="C4" s="272">
        <f>(B4/$B$4)</f>
        <v>1</v>
      </c>
      <c r="D4" s="271">
        <f>SUM(D5:D19)</f>
        <v>10278.163</v>
      </c>
      <c r="E4" s="273">
        <f aca="true" t="shared" si="0" ref="E4:E18">(B4/D4-1)*100</f>
        <v>-19.42761561574765</v>
      </c>
      <c r="F4" s="271">
        <f>SUM(F5:F19)</f>
        <v>40371.313</v>
      </c>
      <c r="G4" s="274">
        <f>(F4/$F$4)*100</f>
        <v>100</v>
      </c>
      <c r="H4" s="271">
        <f>SUM(H5:H19)</f>
        <v>51558.27200000001</v>
      </c>
      <c r="I4" s="273">
        <f aca="true" t="shared" si="1" ref="I4:I18">(F4/H4-1)*100</f>
        <v>-21.697699643618794</v>
      </c>
    </row>
    <row r="5" spans="1:9" s="275" customFormat="1" ht="16.5" customHeight="1" thickTop="1">
      <c r="A5" s="276" t="s">
        <v>55</v>
      </c>
      <c r="B5" s="277">
        <v>1415.164</v>
      </c>
      <c r="C5" s="278">
        <f aca="true" t="shared" si="2" ref="C5:C19">B5/$B$4</f>
        <v>0.1708854377921696</v>
      </c>
      <c r="D5" s="277">
        <v>2236.849</v>
      </c>
      <c r="E5" s="279">
        <f t="shared" si="0"/>
        <v>-36.734039713901126</v>
      </c>
      <c r="F5" s="277">
        <v>7621.714999999999</v>
      </c>
      <c r="G5" s="278">
        <f aca="true" t="shared" si="3" ref="G5:G19">(F5/$F$4)</f>
        <v>0.18879036706088798</v>
      </c>
      <c r="H5" s="277">
        <v>9420.887</v>
      </c>
      <c r="I5" s="280">
        <f t="shared" si="1"/>
        <v>-19.097692181213944</v>
      </c>
    </row>
    <row r="6" spans="1:9" s="275" customFormat="1" ht="16.5" customHeight="1">
      <c r="A6" s="276" t="s">
        <v>48</v>
      </c>
      <c r="B6" s="277">
        <v>1203.294</v>
      </c>
      <c r="C6" s="278">
        <f t="shared" si="2"/>
        <v>0.14530147882697056</v>
      </c>
      <c r="D6" s="277">
        <v>1192.5739999999998</v>
      </c>
      <c r="E6" s="279">
        <f t="shared" si="0"/>
        <v>0.8988960014221448</v>
      </c>
      <c r="F6" s="277">
        <v>5041.1910000000025</v>
      </c>
      <c r="G6" s="278">
        <f t="shared" si="3"/>
        <v>0.12487062286034646</v>
      </c>
      <c r="H6" s="277">
        <v>5842.772</v>
      </c>
      <c r="I6" s="280">
        <f t="shared" si="1"/>
        <v>-13.719190137831793</v>
      </c>
    </row>
    <row r="7" spans="1:9" s="275" customFormat="1" ht="16.5" customHeight="1">
      <c r="A7" s="276" t="s">
        <v>56</v>
      </c>
      <c r="B7" s="277">
        <v>1195.82</v>
      </c>
      <c r="C7" s="278">
        <f t="shared" si="2"/>
        <v>0.14439897016927528</v>
      </c>
      <c r="D7" s="277">
        <v>2139.914</v>
      </c>
      <c r="E7" s="279">
        <f t="shared" si="0"/>
        <v>-44.118315035090205</v>
      </c>
      <c r="F7" s="277">
        <v>6297.808000000004</v>
      </c>
      <c r="G7" s="278">
        <f t="shared" si="3"/>
        <v>0.1559971061629827</v>
      </c>
      <c r="H7" s="277">
        <v>15092.591000000004</v>
      </c>
      <c r="I7" s="280">
        <f t="shared" si="1"/>
        <v>-58.272187989457855</v>
      </c>
    </row>
    <row r="8" spans="1:9" s="275" customFormat="1" ht="16.5" customHeight="1">
      <c r="A8" s="281" t="s">
        <v>46</v>
      </c>
      <c r="B8" s="282">
        <v>1033.983</v>
      </c>
      <c r="C8" s="278">
        <f t="shared" si="2"/>
        <v>0.12485665097802157</v>
      </c>
      <c r="D8" s="282">
        <v>1490.815</v>
      </c>
      <c r="E8" s="279">
        <f t="shared" si="0"/>
        <v>-30.643104610565363</v>
      </c>
      <c r="F8" s="282">
        <v>4975.456999999999</v>
      </c>
      <c r="G8" s="278">
        <f t="shared" si="3"/>
        <v>0.1232423874844001</v>
      </c>
      <c r="H8" s="282">
        <v>6581.043000000001</v>
      </c>
      <c r="I8" s="280">
        <f t="shared" si="1"/>
        <v>-24.39713583394002</v>
      </c>
    </row>
    <row r="9" spans="1:9" s="275" customFormat="1" ht="16.5" customHeight="1">
      <c r="A9" s="281" t="s">
        <v>57</v>
      </c>
      <c r="B9" s="282">
        <v>668.6379999999999</v>
      </c>
      <c r="C9" s="278">
        <f t="shared" si="2"/>
        <v>0.0807401102306734</v>
      </c>
      <c r="D9" s="282">
        <v>385.18100000000004</v>
      </c>
      <c r="E9" s="279">
        <f t="shared" si="0"/>
        <v>73.59059766707077</v>
      </c>
      <c r="F9" s="282">
        <v>2308.692</v>
      </c>
      <c r="G9" s="278">
        <f t="shared" si="3"/>
        <v>0.057186448208905165</v>
      </c>
      <c r="H9" s="282">
        <v>2152.684</v>
      </c>
      <c r="I9" s="280">
        <f t="shared" si="1"/>
        <v>7.247138920528973</v>
      </c>
    </row>
    <row r="10" spans="1:9" s="275" customFormat="1" ht="16.5" customHeight="1">
      <c r="A10" s="281" t="s">
        <v>58</v>
      </c>
      <c r="B10" s="282">
        <v>539.356</v>
      </c>
      <c r="C10" s="278">
        <f t="shared" si="2"/>
        <v>0.06512890815893665</v>
      </c>
      <c r="D10" s="282">
        <v>442.17699999999996</v>
      </c>
      <c r="E10" s="279">
        <f t="shared" si="0"/>
        <v>21.977398191222086</v>
      </c>
      <c r="F10" s="282">
        <v>2943.4379999999996</v>
      </c>
      <c r="G10" s="278">
        <f t="shared" si="3"/>
        <v>0.07290914714614309</v>
      </c>
      <c r="H10" s="282">
        <v>1501.4170000000001</v>
      </c>
      <c r="I10" s="280">
        <f t="shared" si="1"/>
        <v>96.04400376444381</v>
      </c>
    </row>
    <row r="11" spans="1:9" s="275" customFormat="1" ht="16.5" customHeight="1">
      <c r="A11" s="281" t="s">
        <v>59</v>
      </c>
      <c r="B11" s="282">
        <v>464.1</v>
      </c>
      <c r="C11" s="278">
        <f t="shared" si="2"/>
        <v>0.056041512983192</v>
      </c>
      <c r="D11" s="282">
        <v>558.446</v>
      </c>
      <c r="E11" s="279">
        <f t="shared" si="0"/>
        <v>-16.894381909799694</v>
      </c>
      <c r="F11" s="282">
        <v>2193.4969999999994</v>
      </c>
      <c r="G11" s="278">
        <f t="shared" si="3"/>
        <v>0.05433306070575409</v>
      </c>
      <c r="H11" s="282">
        <v>2555.548</v>
      </c>
      <c r="I11" s="280">
        <f t="shared" si="1"/>
        <v>-14.167254929275463</v>
      </c>
    </row>
    <row r="12" spans="1:9" s="275" customFormat="1" ht="16.5" customHeight="1">
      <c r="A12" s="281" t="s">
        <v>47</v>
      </c>
      <c r="B12" s="282">
        <v>432.16200000000003</v>
      </c>
      <c r="C12" s="278">
        <f t="shared" si="2"/>
        <v>0.05218490052540879</v>
      </c>
      <c r="D12" s="282">
        <v>474.4620000000001</v>
      </c>
      <c r="E12" s="279">
        <f t="shared" si="0"/>
        <v>-8.915360977275322</v>
      </c>
      <c r="F12" s="282">
        <v>1866.3429999999987</v>
      </c>
      <c r="G12" s="278">
        <f t="shared" si="3"/>
        <v>0.04622943524279229</v>
      </c>
      <c r="H12" s="282">
        <v>2237.4069999999997</v>
      </c>
      <c r="I12" s="280">
        <f t="shared" si="1"/>
        <v>-16.584555246318665</v>
      </c>
    </row>
    <row r="13" spans="1:9" s="275" customFormat="1" ht="16.5" customHeight="1">
      <c r="A13" s="281" t="s">
        <v>49</v>
      </c>
      <c r="B13" s="282">
        <v>307.2480000000003</v>
      </c>
      <c r="C13" s="278">
        <f t="shared" si="2"/>
        <v>0.037101147987631526</v>
      </c>
      <c r="D13" s="282">
        <v>280.545</v>
      </c>
      <c r="E13" s="279">
        <f t="shared" si="0"/>
        <v>9.518259102817828</v>
      </c>
      <c r="F13" s="282">
        <v>1352.1589999999965</v>
      </c>
      <c r="G13" s="278">
        <f t="shared" si="3"/>
        <v>0.03349306474129282</v>
      </c>
      <c r="H13" s="282">
        <v>1316.295</v>
      </c>
      <c r="I13" s="280">
        <f t="shared" si="1"/>
        <v>2.7246172020706894</v>
      </c>
    </row>
    <row r="14" spans="1:9" s="275" customFormat="1" ht="16.5" customHeight="1">
      <c r="A14" s="281" t="s">
        <v>50</v>
      </c>
      <c r="B14" s="282">
        <v>305.83599999999996</v>
      </c>
      <c r="C14" s="278">
        <f t="shared" si="2"/>
        <v>0.03693064461264276</v>
      </c>
      <c r="D14" s="282">
        <v>322.00299999999993</v>
      </c>
      <c r="E14" s="279">
        <f t="shared" si="0"/>
        <v>-5.020760676142766</v>
      </c>
      <c r="F14" s="282">
        <v>1384.6959999999997</v>
      </c>
      <c r="G14" s="278">
        <f t="shared" si="3"/>
        <v>0.03429900830820141</v>
      </c>
      <c r="H14" s="282">
        <v>1616.2059999999992</v>
      </c>
      <c r="I14" s="280">
        <f t="shared" si="1"/>
        <v>-14.324287869244367</v>
      </c>
    </row>
    <row r="15" spans="1:9" s="275" customFormat="1" ht="16.5" customHeight="1">
      <c r="A15" s="281" t="s">
        <v>60</v>
      </c>
      <c r="B15" s="282">
        <v>261</v>
      </c>
      <c r="C15" s="278">
        <f t="shared" si="2"/>
        <v>0.03151655869125859</v>
      </c>
      <c r="D15" s="282">
        <v>171.3</v>
      </c>
      <c r="E15" s="279">
        <f t="shared" si="0"/>
        <v>52.36427320490367</v>
      </c>
      <c r="F15" s="282">
        <v>708.65</v>
      </c>
      <c r="G15" s="278">
        <f t="shared" si="3"/>
        <v>0.017553305734693343</v>
      </c>
      <c r="H15" s="282">
        <v>718.4</v>
      </c>
      <c r="I15" s="280">
        <f t="shared" si="1"/>
        <v>-1.357182628062359</v>
      </c>
    </row>
    <row r="16" spans="1:9" s="275" customFormat="1" ht="16.5" customHeight="1">
      <c r="A16" s="281" t="s">
        <v>52</v>
      </c>
      <c r="B16" s="282">
        <v>163.32900000000006</v>
      </c>
      <c r="C16" s="278">
        <f t="shared" si="2"/>
        <v>0.019722482814117148</v>
      </c>
      <c r="D16" s="282">
        <v>209.13700000000006</v>
      </c>
      <c r="E16" s="279">
        <f t="shared" si="0"/>
        <v>-21.90334565380587</v>
      </c>
      <c r="F16" s="282">
        <v>747.8019999999993</v>
      </c>
      <c r="G16" s="278">
        <f t="shared" si="3"/>
        <v>0.018523103273851888</v>
      </c>
      <c r="H16" s="282">
        <v>967.251999999998</v>
      </c>
      <c r="I16" s="280">
        <f t="shared" si="1"/>
        <v>-22.687986171132145</v>
      </c>
    </row>
    <row r="17" spans="1:9" s="275" customFormat="1" ht="16.5" customHeight="1">
      <c r="A17" s="281" t="s">
        <v>61</v>
      </c>
      <c r="B17" s="282">
        <v>137.21</v>
      </c>
      <c r="C17" s="278">
        <f t="shared" si="2"/>
        <v>0.016568532636121038</v>
      </c>
      <c r="D17" s="282">
        <v>154.65</v>
      </c>
      <c r="E17" s="279">
        <f t="shared" si="0"/>
        <v>-11.277077271257674</v>
      </c>
      <c r="F17" s="282">
        <v>1490.39</v>
      </c>
      <c r="G17" s="278">
        <f t="shared" si="3"/>
        <v>0.03691705543488268</v>
      </c>
      <c r="H17" s="282">
        <v>540.47</v>
      </c>
      <c r="I17" s="280">
        <f t="shared" si="1"/>
        <v>175.758136436805</v>
      </c>
    </row>
    <row r="18" spans="1:9" s="275" customFormat="1" ht="16.5" customHeight="1">
      <c r="A18" s="281" t="s">
        <v>62</v>
      </c>
      <c r="B18" s="282">
        <v>87.78</v>
      </c>
      <c r="C18" s="278">
        <f t="shared" si="2"/>
        <v>0.010599706980531337</v>
      </c>
      <c r="D18" s="282">
        <v>220.11</v>
      </c>
      <c r="E18" s="279">
        <f t="shared" si="0"/>
        <v>-60.11994002998501</v>
      </c>
      <c r="F18" s="282">
        <v>515.87</v>
      </c>
      <c r="G18" s="278">
        <f t="shared" si="3"/>
        <v>0.012778132829120518</v>
      </c>
      <c r="H18" s="282">
        <v>1015.3</v>
      </c>
      <c r="I18" s="280">
        <f t="shared" si="1"/>
        <v>-49.190387077711016</v>
      </c>
    </row>
    <row r="19" spans="1:9" s="275" customFormat="1" ht="16.5" customHeight="1" thickBot="1">
      <c r="A19" s="283" t="s">
        <v>63</v>
      </c>
      <c r="B19" s="284">
        <v>66.441</v>
      </c>
      <c r="C19" s="285">
        <f t="shared" si="2"/>
        <v>0.008022956613049472</v>
      </c>
      <c r="D19" s="284"/>
      <c r="E19" s="279"/>
      <c r="F19" s="284">
        <v>923.605</v>
      </c>
      <c r="G19" s="285">
        <f t="shared" si="3"/>
        <v>0.022877754805745356</v>
      </c>
      <c r="H19" s="284"/>
      <c r="I19" s="286"/>
    </row>
    <row r="20" ht="14.25">
      <c r="A20" s="216" t="s">
        <v>64</v>
      </c>
    </row>
    <row r="21" ht="14.25">
      <c r="A21" s="216" t="s">
        <v>65</v>
      </c>
    </row>
  </sheetData>
  <sheetProtection/>
  <mergeCells count="4">
    <mergeCell ref="B2:E2"/>
    <mergeCell ref="F2:I2"/>
    <mergeCell ref="A2:A3"/>
    <mergeCell ref="A1:I1"/>
  </mergeCells>
  <conditionalFormatting sqref="I20:I65536 E20:E65536 I1:I3 E1:E3">
    <cfRule type="cellIs" priority="2" dxfId="0" operator="lessThan" stopIfTrue="1">
      <formula>0</formula>
    </cfRule>
  </conditionalFormatting>
  <conditionalFormatting sqref="I4:I19 E4:E19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5" right="0.39" top="1.07" bottom="1" header="0.5" footer="0.5"/>
  <pageSetup horizontalDpi="600" verticalDpi="600" orientation="landscape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Q32"/>
  <sheetViews>
    <sheetView showGridLines="0" zoomScale="88" zoomScaleNormal="88" workbookViewId="0" topLeftCell="A1">
      <selection activeCell="I14" sqref="I14"/>
    </sheetView>
  </sheetViews>
  <sheetFormatPr defaultColWidth="9.140625" defaultRowHeight="12.75"/>
  <cols>
    <col min="1" max="1" width="20.140625" style="290" customWidth="1"/>
    <col min="2" max="4" width="9.57421875" style="290" bestFit="1" customWidth="1"/>
    <col min="5" max="5" width="10.28125" style="290" bestFit="1" customWidth="1"/>
    <col min="6" max="6" width="9.57421875" style="290" bestFit="1" customWidth="1"/>
    <col min="7" max="7" width="9.421875" style="290" customWidth="1"/>
    <col min="8" max="8" width="9.57421875" style="290" bestFit="1" customWidth="1"/>
    <col min="9" max="9" width="9.28125" style="290" customWidth="1"/>
    <col min="10" max="11" width="11.57421875" style="290" bestFit="1" customWidth="1"/>
    <col min="12" max="12" width="11.421875" style="290" bestFit="1" customWidth="1"/>
    <col min="13" max="13" width="10.28125" style="290" bestFit="1" customWidth="1"/>
    <col min="14" max="14" width="11.57421875" style="290" bestFit="1" customWidth="1"/>
    <col min="15" max="15" width="9.8515625" style="290" customWidth="1"/>
    <col min="16" max="16" width="11.421875" style="290" bestFit="1" customWidth="1"/>
    <col min="17" max="17" width="10.00390625" style="290" customWidth="1"/>
    <col min="18" max="16384" width="9.140625" style="290" customWidth="1"/>
  </cols>
  <sheetData>
    <row r="1" spans="1:17" ht="30" customHeight="1" thickBot="1">
      <c r="A1" s="287" t="s">
        <v>66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9"/>
    </row>
    <row r="2" spans="1:17" ht="15.75" customHeight="1" thickBot="1">
      <c r="A2" s="291" t="s">
        <v>67</v>
      </c>
      <c r="B2" s="292" t="s">
        <v>38</v>
      </c>
      <c r="C2" s="293"/>
      <c r="D2" s="293"/>
      <c r="E2" s="293"/>
      <c r="F2" s="293"/>
      <c r="G2" s="293"/>
      <c r="H2" s="293"/>
      <c r="I2" s="294"/>
      <c r="J2" s="292" t="s">
        <v>39</v>
      </c>
      <c r="K2" s="293"/>
      <c r="L2" s="293"/>
      <c r="M2" s="293"/>
      <c r="N2" s="293"/>
      <c r="O2" s="293"/>
      <c r="P2" s="293"/>
      <c r="Q2" s="294"/>
    </row>
    <row r="3" spans="1:17" s="302" customFormat="1" ht="26.25" customHeight="1">
      <c r="A3" s="295"/>
      <c r="B3" s="296" t="s">
        <v>40</v>
      </c>
      <c r="C3" s="297"/>
      <c r="D3" s="298"/>
      <c r="E3" s="299" t="s">
        <v>41</v>
      </c>
      <c r="F3" s="296" t="s">
        <v>42</v>
      </c>
      <c r="G3" s="297"/>
      <c r="H3" s="298"/>
      <c r="I3" s="300" t="s">
        <v>43</v>
      </c>
      <c r="J3" s="296" t="s">
        <v>44</v>
      </c>
      <c r="K3" s="297"/>
      <c r="L3" s="298"/>
      <c r="M3" s="299" t="s">
        <v>41</v>
      </c>
      <c r="N3" s="296" t="s">
        <v>45</v>
      </c>
      <c r="O3" s="297"/>
      <c r="P3" s="298"/>
      <c r="Q3" s="301" t="s">
        <v>43</v>
      </c>
    </row>
    <row r="4" spans="1:17" s="302" customFormat="1" ht="14.25" thickBot="1">
      <c r="A4" s="303"/>
      <c r="B4" s="304" t="s">
        <v>10</v>
      </c>
      <c r="C4" s="305" t="s">
        <v>11</v>
      </c>
      <c r="D4" s="305" t="s">
        <v>12</v>
      </c>
      <c r="E4" s="306"/>
      <c r="F4" s="307" t="s">
        <v>10</v>
      </c>
      <c r="G4" s="308" t="s">
        <v>11</v>
      </c>
      <c r="H4" s="308" t="s">
        <v>12</v>
      </c>
      <c r="I4" s="309"/>
      <c r="J4" s="304" t="s">
        <v>10</v>
      </c>
      <c r="K4" s="305" t="s">
        <v>11</v>
      </c>
      <c r="L4" s="305" t="s">
        <v>12</v>
      </c>
      <c r="M4" s="306"/>
      <c r="N4" s="307" t="s">
        <v>10</v>
      </c>
      <c r="O4" s="308" t="s">
        <v>11</v>
      </c>
      <c r="P4" s="308" t="s">
        <v>12</v>
      </c>
      <c r="Q4" s="310"/>
    </row>
    <row r="5" spans="1:17" s="317" customFormat="1" ht="18.75" customHeight="1" thickBot="1">
      <c r="A5" s="311" t="s">
        <v>3</v>
      </c>
      <c r="B5" s="312">
        <f>SUM(B6:B30)</f>
        <v>200323</v>
      </c>
      <c r="C5" s="313">
        <f>SUM(C6:C30)</f>
        <v>193831</v>
      </c>
      <c r="D5" s="313">
        <f aca="true" t="shared" si="0" ref="D5:D30">C5+B5</f>
        <v>394154</v>
      </c>
      <c r="E5" s="314">
        <f aca="true" t="shared" si="1" ref="E5:E30">(D5/$D$5)</f>
        <v>1</v>
      </c>
      <c r="F5" s="315">
        <f>SUM(F6:F30)</f>
        <v>205654</v>
      </c>
      <c r="G5" s="313">
        <f>SUM(G6:G30)</f>
        <v>192443</v>
      </c>
      <c r="H5" s="316">
        <f aca="true" t="shared" si="2" ref="H5:H30">G5+F5</f>
        <v>398097</v>
      </c>
      <c r="I5" s="314">
        <f aca="true" t="shared" si="3" ref="I5:I17">(D5/H5-1)</f>
        <v>-0.009904621235528044</v>
      </c>
      <c r="J5" s="315">
        <f>SUM(J6:J30)</f>
        <v>1086286</v>
      </c>
      <c r="K5" s="313">
        <f>SUM(K6:K30)</f>
        <v>1010490</v>
      </c>
      <c r="L5" s="313">
        <f aca="true" t="shared" si="4" ref="L5:L30">K5+J5</f>
        <v>2096776</v>
      </c>
      <c r="M5" s="314">
        <f aca="true" t="shared" si="5" ref="M5:M30">(L5/$L$5)</f>
        <v>1</v>
      </c>
      <c r="N5" s="315">
        <f>SUM(N6:N30)</f>
        <v>1067034</v>
      </c>
      <c r="O5" s="313">
        <f>SUM(O6:O30)</f>
        <v>978994</v>
      </c>
      <c r="P5" s="313">
        <f aca="true" t="shared" si="6" ref="P5:P30">O5+N5</f>
        <v>2046028</v>
      </c>
      <c r="Q5" s="314">
        <f aca="true" t="shared" si="7" ref="Q5:Q17">(L5/P5-1)</f>
        <v>0.024803179624130367</v>
      </c>
    </row>
    <row r="6" spans="1:17" ht="18.75" customHeight="1" thickTop="1">
      <c r="A6" s="318" t="s">
        <v>46</v>
      </c>
      <c r="B6" s="319">
        <v>70041</v>
      </c>
      <c r="C6" s="319">
        <v>73496</v>
      </c>
      <c r="D6" s="319">
        <f t="shared" si="0"/>
        <v>143537</v>
      </c>
      <c r="E6" s="320">
        <f t="shared" si="1"/>
        <v>0.36416476808557063</v>
      </c>
      <c r="F6" s="321">
        <v>75620</v>
      </c>
      <c r="G6" s="319">
        <v>80654</v>
      </c>
      <c r="H6" s="319">
        <f t="shared" si="2"/>
        <v>156274</v>
      </c>
      <c r="I6" s="320">
        <f t="shared" si="3"/>
        <v>-0.08150428094244722</v>
      </c>
      <c r="J6" s="321">
        <v>391244</v>
      </c>
      <c r="K6" s="319">
        <v>401897</v>
      </c>
      <c r="L6" s="319">
        <f t="shared" si="4"/>
        <v>793141</v>
      </c>
      <c r="M6" s="320">
        <f t="shared" si="5"/>
        <v>0.3782669202623456</v>
      </c>
      <c r="N6" s="321">
        <v>399378</v>
      </c>
      <c r="O6" s="319">
        <v>409251</v>
      </c>
      <c r="P6" s="319">
        <f t="shared" si="6"/>
        <v>808629</v>
      </c>
      <c r="Q6" s="322">
        <f t="shared" si="7"/>
        <v>-0.019153406568401588</v>
      </c>
    </row>
    <row r="7" spans="1:17" ht="18.75" customHeight="1">
      <c r="A7" s="323" t="s">
        <v>68</v>
      </c>
      <c r="B7" s="324">
        <v>17911</v>
      </c>
      <c r="C7" s="324">
        <v>18452</v>
      </c>
      <c r="D7" s="324">
        <f t="shared" si="0"/>
        <v>36363</v>
      </c>
      <c r="E7" s="325">
        <f t="shared" si="1"/>
        <v>0.09225581879163981</v>
      </c>
      <c r="F7" s="326">
        <v>19171</v>
      </c>
      <c r="G7" s="324">
        <v>19616</v>
      </c>
      <c r="H7" s="324">
        <f t="shared" si="2"/>
        <v>38787</v>
      </c>
      <c r="I7" s="325">
        <f t="shared" si="3"/>
        <v>-0.0624951659061026</v>
      </c>
      <c r="J7" s="326">
        <v>85384</v>
      </c>
      <c r="K7" s="324">
        <v>83833</v>
      </c>
      <c r="L7" s="324">
        <f t="shared" si="4"/>
        <v>169217</v>
      </c>
      <c r="M7" s="325">
        <f t="shared" si="5"/>
        <v>0.0807034227785896</v>
      </c>
      <c r="N7" s="326">
        <v>108183</v>
      </c>
      <c r="O7" s="324">
        <v>102065</v>
      </c>
      <c r="P7" s="324">
        <f t="shared" si="6"/>
        <v>210248</v>
      </c>
      <c r="Q7" s="327">
        <f t="shared" si="7"/>
        <v>-0.19515524523419958</v>
      </c>
    </row>
    <row r="8" spans="1:17" ht="18.75" customHeight="1">
      <c r="A8" s="323" t="s">
        <v>48</v>
      </c>
      <c r="B8" s="324">
        <v>14804</v>
      </c>
      <c r="C8" s="324">
        <v>14618</v>
      </c>
      <c r="D8" s="324">
        <f t="shared" si="0"/>
        <v>29422</v>
      </c>
      <c r="E8" s="325">
        <f t="shared" si="1"/>
        <v>0.07464595056754467</v>
      </c>
      <c r="F8" s="326">
        <v>12781</v>
      </c>
      <c r="G8" s="324">
        <v>8622</v>
      </c>
      <c r="H8" s="324">
        <f t="shared" si="2"/>
        <v>21403</v>
      </c>
      <c r="I8" s="325">
        <f t="shared" si="3"/>
        <v>0.3746671027426063</v>
      </c>
      <c r="J8" s="326">
        <v>96504</v>
      </c>
      <c r="K8" s="324">
        <v>83216</v>
      </c>
      <c r="L8" s="324">
        <f t="shared" si="4"/>
        <v>179720</v>
      </c>
      <c r="M8" s="325">
        <f t="shared" si="5"/>
        <v>0.08571254153996422</v>
      </c>
      <c r="N8" s="326">
        <v>58776</v>
      </c>
      <c r="O8" s="324">
        <v>54643</v>
      </c>
      <c r="P8" s="324">
        <f t="shared" si="6"/>
        <v>113419</v>
      </c>
      <c r="Q8" s="327">
        <f t="shared" si="7"/>
        <v>0.5845669596804768</v>
      </c>
    </row>
    <row r="9" spans="1:17" ht="18.75" customHeight="1">
      <c r="A9" s="323" t="s">
        <v>69</v>
      </c>
      <c r="B9" s="324">
        <v>13343</v>
      </c>
      <c r="C9" s="324">
        <v>12975</v>
      </c>
      <c r="D9" s="324">
        <f t="shared" si="0"/>
        <v>26318</v>
      </c>
      <c r="E9" s="325">
        <f t="shared" si="1"/>
        <v>0.06677085606133643</v>
      </c>
      <c r="F9" s="326">
        <v>19885</v>
      </c>
      <c r="G9" s="324">
        <v>18144</v>
      </c>
      <c r="H9" s="324">
        <f t="shared" si="2"/>
        <v>38029</v>
      </c>
      <c r="I9" s="325">
        <f t="shared" si="3"/>
        <v>-0.30794919666570253</v>
      </c>
      <c r="J9" s="326">
        <v>77368</v>
      </c>
      <c r="K9" s="324">
        <v>70984</v>
      </c>
      <c r="L9" s="324">
        <f t="shared" si="4"/>
        <v>148352</v>
      </c>
      <c r="M9" s="325">
        <f t="shared" si="5"/>
        <v>0.07075243135175145</v>
      </c>
      <c r="N9" s="326">
        <v>92314</v>
      </c>
      <c r="O9" s="324">
        <v>83838</v>
      </c>
      <c r="P9" s="324">
        <f t="shared" si="6"/>
        <v>176152</v>
      </c>
      <c r="Q9" s="327">
        <f t="shared" si="7"/>
        <v>-0.15781824787683363</v>
      </c>
    </row>
    <row r="10" spans="1:17" ht="18.75" customHeight="1">
      <c r="A10" s="323" t="s">
        <v>70</v>
      </c>
      <c r="B10" s="324">
        <v>9026</v>
      </c>
      <c r="C10" s="324">
        <v>8925</v>
      </c>
      <c r="D10" s="324">
        <f t="shared" si="0"/>
        <v>17951</v>
      </c>
      <c r="E10" s="325">
        <f t="shared" si="1"/>
        <v>0.04554311259051031</v>
      </c>
      <c r="F10" s="326">
        <v>2555</v>
      </c>
      <c r="G10" s="324">
        <v>2554</v>
      </c>
      <c r="H10" s="324">
        <f t="shared" si="2"/>
        <v>5109</v>
      </c>
      <c r="I10" s="325">
        <f t="shared" si="3"/>
        <v>2.513603444901155</v>
      </c>
      <c r="J10" s="326">
        <v>34496</v>
      </c>
      <c r="K10" s="324">
        <v>34331</v>
      </c>
      <c r="L10" s="324">
        <f t="shared" si="4"/>
        <v>68827</v>
      </c>
      <c r="M10" s="325">
        <f t="shared" si="5"/>
        <v>0.032825156335249926</v>
      </c>
      <c r="N10" s="326">
        <v>2555</v>
      </c>
      <c r="O10" s="324">
        <v>2554</v>
      </c>
      <c r="P10" s="324">
        <f t="shared" si="6"/>
        <v>5109</v>
      </c>
      <c r="Q10" s="327">
        <f t="shared" si="7"/>
        <v>12.471716578586808</v>
      </c>
    </row>
    <row r="11" spans="1:17" ht="18.75" customHeight="1">
      <c r="A11" s="323" t="s">
        <v>71</v>
      </c>
      <c r="B11" s="324">
        <v>9261</v>
      </c>
      <c r="C11" s="324">
        <v>8454</v>
      </c>
      <c r="D11" s="324">
        <f t="shared" si="0"/>
        <v>17715</v>
      </c>
      <c r="E11" s="325">
        <f t="shared" si="1"/>
        <v>0.04494436184841458</v>
      </c>
      <c r="F11" s="326">
        <v>11973</v>
      </c>
      <c r="G11" s="324">
        <v>6701</v>
      </c>
      <c r="H11" s="324">
        <f t="shared" si="2"/>
        <v>18674</v>
      </c>
      <c r="I11" s="325">
        <f t="shared" si="3"/>
        <v>-0.051354824890221695</v>
      </c>
      <c r="J11" s="326">
        <v>50195</v>
      </c>
      <c r="K11" s="324">
        <v>41157</v>
      </c>
      <c r="L11" s="324">
        <f t="shared" si="4"/>
        <v>91352</v>
      </c>
      <c r="M11" s="325">
        <f t="shared" si="5"/>
        <v>0.043567839387707606</v>
      </c>
      <c r="N11" s="326">
        <v>56720</v>
      </c>
      <c r="O11" s="324">
        <v>39161</v>
      </c>
      <c r="P11" s="324">
        <f t="shared" si="6"/>
        <v>95881</v>
      </c>
      <c r="Q11" s="327">
        <f t="shared" si="7"/>
        <v>-0.04723563584026036</v>
      </c>
    </row>
    <row r="12" spans="1:17" ht="18.75" customHeight="1">
      <c r="A12" s="323" t="s">
        <v>72</v>
      </c>
      <c r="B12" s="324">
        <v>8831</v>
      </c>
      <c r="C12" s="324">
        <v>8703</v>
      </c>
      <c r="D12" s="324">
        <f t="shared" si="0"/>
        <v>17534</v>
      </c>
      <c r="E12" s="325">
        <f t="shared" si="1"/>
        <v>0.04448515047418014</v>
      </c>
      <c r="F12" s="326">
        <v>6822</v>
      </c>
      <c r="G12" s="324">
        <v>7482</v>
      </c>
      <c r="H12" s="324">
        <f t="shared" si="2"/>
        <v>14304</v>
      </c>
      <c r="I12" s="325">
        <f t="shared" si="3"/>
        <v>0.2258109619686801</v>
      </c>
      <c r="J12" s="326">
        <v>42375</v>
      </c>
      <c r="K12" s="324">
        <v>40547</v>
      </c>
      <c r="L12" s="324">
        <f t="shared" si="4"/>
        <v>82922</v>
      </c>
      <c r="M12" s="325">
        <f t="shared" si="5"/>
        <v>0.03954738131302533</v>
      </c>
      <c r="N12" s="326">
        <v>38961</v>
      </c>
      <c r="O12" s="324">
        <v>34816</v>
      </c>
      <c r="P12" s="324">
        <f t="shared" si="6"/>
        <v>73777</v>
      </c>
      <c r="Q12" s="327">
        <f t="shared" si="7"/>
        <v>0.1239546200035242</v>
      </c>
    </row>
    <row r="13" spans="1:17" ht="18.75" customHeight="1">
      <c r="A13" s="323" t="s">
        <v>47</v>
      </c>
      <c r="B13" s="324">
        <v>10871</v>
      </c>
      <c r="C13" s="324">
        <v>5114</v>
      </c>
      <c r="D13" s="324">
        <f t="shared" si="0"/>
        <v>15985</v>
      </c>
      <c r="E13" s="325">
        <f t="shared" si="1"/>
        <v>0.040555214459323</v>
      </c>
      <c r="F13" s="326">
        <v>11241</v>
      </c>
      <c r="G13" s="324">
        <v>5946</v>
      </c>
      <c r="H13" s="324">
        <f t="shared" si="2"/>
        <v>17187</v>
      </c>
      <c r="I13" s="325">
        <f t="shared" si="3"/>
        <v>-0.06993657997323555</v>
      </c>
      <c r="J13" s="326">
        <v>61416</v>
      </c>
      <c r="K13" s="324">
        <v>28291</v>
      </c>
      <c r="L13" s="324">
        <f t="shared" si="4"/>
        <v>89707</v>
      </c>
      <c r="M13" s="325">
        <f t="shared" si="5"/>
        <v>0.04278330160207862</v>
      </c>
      <c r="N13" s="326">
        <v>67559</v>
      </c>
      <c r="O13" s="324">
        <v>32929</v>
      </c>
      <c r="P13" s="324">
        <f t="shared" si="6"/>
        <v>100488</v>
      </c>
      <c r="Q13" s="327">
        <f t="shared" si="7"/>
        <v>-0.10728644216224825</v>
      </c>
    </row>
    <row r="14" spans="1:17" ht="18.75" customHeight="1">
      <c r="A14" s="323" t="s">
        <v>73</v>
      </c>
      <c r="B14" s="324">
        <v>7983</v>
      </c>
      <c r="C14" s="324">
        <v>7939</v>
      </c>
      <c r="D14" s="324">
        <f t="shared" si="0"/>
        <v>15922</v>
      </c>
      <c r="E14" s="325">
        <f t="shared" si="1"/>
        <v>0.04039537845613644</v>
      </c>
      <c r="F14" s="326">
        <v>3491</v>
      </c>
      <c r="G14" s="324">
        <v>3212</v>
      </c>
      <c r="H14" s="324">
        <f t="shared" si="2"/>
        <v>6703</v>
      </c>
      <c r="I14" s="325">
        <f t="shared" si="3"/>
        <v>1.375354318961659</v>
      </c>
      <c r="J14" s="326">
        <v>27831</v>
      </c>
      <c r="K14" s="324">
        <v>27698</v>
      </c>
      <c r="L14" s="324">
        <f t="shared" si="4"/>
        <v>55529</v>
      </c>
      <c r="M14" s="325">
        <f t="shared" si="5"/>
        <v>0.0264830387223051</v>
      </c>
      <c r="N14" s="326">
        <v>14709</v>
      </c>
      <c r="O14" s="324">
        <v>15120</v>
      </c>
      <c r="P14" s="324">
        <f t="shared" si="6"/>
        <v>29829</v>
      </c>
      <c r="Q14" s="327">
        <f t="shared" si="7"/>
        <v>0.8615776593248181</v>
      </c>
    </row>
    <row r="15" spans="1:17" ht="18.75" customHeight="1">
      <c r="A15" s="323" t="s">
        <v>74</v>
      </c>
      <c r="B15" s="324">
        <v>7181</v>
      </c>
      <c r="C15" s="324">
        <v>5724</v>
      </c>
      <c r="D15" s="324">
        <f t="shared" si="0"/>
        <v>12905</v>
      </c>
      <c r="E15" s="325">
        <f t="shared" si="1"/>
        <v>0.03274100985909061</v>
      </c>
      <c r="F15" s="326">
        <v>7482</v>
      </c>
      <c r="G15" s="324">
        <v>6306</v>
      </c>
      <c r="H15" s="324">
        <f t="shared" si="2"/>
        <v>13788</v>
      </c>
      <c r="I15" s="325">
        <f t="shared" si="3"/>
        <v>-0.06404119524223961</v>
      </c>
      <c r="J15" s="326">
        <v>35777</v>
      </c>
      <c r="K15" s="324">
        <v>29418</v>
      </c>
      <c r="L15" s="324">
        <f t="shared" si="4"/>
        <v>65195</v>
      </c>
      <c r="M15" s="325">
        <f t="shared" si="5"/>
        <v>0.031092973212207695</v>
      </c>
      <c r="N15" s="326">
        <v>37371</v>
      </c>
      <c r="O15" s="324">
        <v>32204</v>
      </c>
      <c r="P15" s="324">
        <f t="shared" si="6"/>
        <v>69575</v>
      </c>
      <c r="Q15" s="327">
        <f t="shared" si="7"/>
        <v>-0.06295364714337048</v>
      </c>
    </row>
    <row r="16" spans="1:17" ht="18.75" customHeight="1">
      <c r="A16" s="323" t="s">
        <v>75</v>
      </c>
      <c r="B16" s="324">
        <v>5232</v>
      </c>
      <c r="C16" s="324">
        <v>5328</v>
      </c>
      <c r="D16" s="324">
        <f t="shared" si="0"/>
        <v>10560</v>
      </c>
      <c r="E16" s="325">
        <f t="shared" si="1"/>
        <v>0.026791558629368217</v>
      </c>
      <c r="F16" s="326">
        <v>5440</v>
      </c>
      <c r="G16" s="324">
        <v>5700</v>
      </c>
      <c r="H16" s="324">
        <f t="shared" si="2"/>
        <v>11140</v>
      </c>
      <c r="I16" s="325">
        <f t="shared" si="3"/>
        <v>-0.05206463195691202</v>
      </c>
      <c r="J16" s="326">
        <v>29738</v>
      </c>
      <c r="K16" s="324">
        <v>28926</v>
      </c>
      <c r="L16" s="324">
        <f t="shared" si="4"/>
        <v>58664</v>
      </c>
      <c r="M16" s="325">
        <f t="shared" si="5"/>
        <v>0.02797819128032751</v>
      </c>
      <c r="N16" s="326">
        <v>29856</v>
      </c>
      <c r="O16" s="324">
        <v>29515</v>
      </c>
      <c r="P16" s="324">
        <f t="shared" si="6"/>
        <v>59371</v>
      </c>
      <c r="Q16" s="327">
        <f t="shared" si="7"/>
        <v>-0.011908170655707373</v>
      </c>
    </row>
    <row r="17" spans="1:17" ht="18.75" customHeight="1">
      <c r="A17" s="323" t="s">
        <v>76</v>
      </c>
      <c r="B17" s="324">
        <v>5516</v>
      </c>
      <c r="C17" s="324">
        <v>5039</v>
      </c>
      <c r="D17" s="324">
        <f t="shared" si="0"/>
        <v>10555</v>
      </c>
      <c r="E17" s="325">
        <f t="shared" si="1"/>
        <v>0.026778873232289918</v>
      </c>
      <c r="F17" s="326">
        <v>4296</v>
      </c>
      <c r="G17" s="324">
        <v>4131</v>
      </c>
      <c r="H17" s="324">
        <f t="shared" si="2"/>
        <v>8427</v>
      </c>
      <c r="I17" s="325">
        <f t="shared" si="3"/>
        <v>0.25252165658004033</v>
      </c>
      <c r="J17" s="326">
        <v>30038</v>
      </c>
      <c r="K17" s="324">
        <v>25928</v>
      </c>
      <c r="L17" s="324">
        <f t="shared" si="4"/>
        <v>55966</v>
      </c>
      <c r="M17" s="325">
        <f t="shared" si="5"/>
        <v>0.02669145392736277</v>
      </c>
      <c r="N17" s="326">
        <v>21426</v>
      </c>
      <c r="O17" s="324">
        <v>18962</v>
      </c>
      <c r="P17" s="324">
        <f t="shared" si="6"/>
        <v>40388</v>
      </c>
      <c r="Q17" s="327">
        <f t="shared" si="7"/>
        <v>0.38570862632465097</v>
      </c>
    </row>
    <row r="18" spans="1:17" ht="18.75" customHeight="1">
      <c r="A18" s="323" t="s">
        <v>77</v>
      </c>
      <c r="B18" s="324">
        <v>3426</v>
      </c>
      <c r="C18" s="324">
        <v>3216</v>
      </c>
      <c r="D18" s="324">
        <f t="shared" si="0"/>
        <v>6642</v>
      </c>
      <c r="E18" s="325">
        <f t="shared" si="1"/>
        <v>0.01685128147881285</v>
      </c>
      <c r="F18" s="326"/>
      <c r="G18" s="324"/>
      <c r="H18" s="324">
        <f t="shared" si="2"/>
        <v>0</v>
      </c>
      <c r="I18" s="325"/>
      <c r="J18" s="326">
        <v>12115</v>
      </c>
      <c r="K18" s="324">
        <v>10861</v>
      </c>
      <c r="L18" s="324">
        <f t="shared" si="4"/>
        <v>22976</v>
      </c>
      <c r="M18" s="325">
        <f t="shared" si="5"/>
        <v>0.010957775174839849</v>
      </c>
      <c r="N18" s="326"/>
      <c r="O18" s="324"/>
      <c r="P18" s="324">
        <f t="shared" si="6"/>
        <v>0</v>
      </c>
      <c r="Q18" s="327"/>
    </row>
    <row r="19" spans="1:17" ht="18.75" customHeight="1">
      <c r="A19" s="323" t="s">
        <v>78</v>
      </c>
      <c r="B19" s="324">
        <v>2725</v>
      </c>
      <c r="C19" s="324">
        <v>2970</v>
      </c>
      <c r="D19" s="324">
        <f t="shared" si="0"/>
        <v>5695</v>
      </c>
      <c r="E19" s="325">
        <f t="shared" si="1"/>
        <v>0.014448667272182953</v>
      </c>
      <c r="F19" s="326">
        <v>2681</v>
      </c>
      <c r="G19" s="324">
        <v>3121</v>
      </c>
      <c r="H19" s="324">
        <f t="shared" si="2"/>
        <v>5802</v>
      </c>
      <c r="I19" s="325">
        <f aca="true" t="shared" si="8" ref="I19:I30">(D19/H19-1)</f>
        <v>-0.018441916580489437</v>
      </c>
      <c r="J19" s="326">
        <v>15587</v>
      </c>
      <c r="K19" s="324">
        <v>16956</v>
      </c>
      <c r="L19" s="324">
        <f t="shared" si="4"/>
        <v>32543</v>
      </c>
      <c r="M19" s="325">
        <f t="shared" si="5"/>
        <v>0.015520494320804892</v>
      </c>
      <c r="N19" s="326">
        <v>16349</v>
      </c>
      <c r="O19" s="324">
        <v>18056</v>
      </c>
      <c r="P19" s="324">
        <f t="shared" si="6"/>
        <v>34405</v>
      </c>
      <c r="Q19" s="327">
        <f aca="true" t="shared" si="9" ref="Q19:Q30">(L19/P19-1)</f>
        <v>-0.05412004069175991</v>
      </c>
    </row>
    <row r="20" spans="1:17" ht="18.75" customHeight="1">
      <c r="A20" s="323" t="s">
        <v>49</v>
      </c>
      <c r="B20" s="324">
        <v>2649</v>
      </c>
      <c r="C20" s="324">
        <v>2611</v>
      </c>
      <c r="D20" s="324">
        <f t="shared" si="0"/>
        <v>5260</v>
      </c>
      <c r="E20" s="325">
        <f t="shared" si="1"/>
        <v>0.01334503772637091</v>
      </c>
      <c r="F20" s="326">
        <v>2850</v>
      </c>
      <c r="G20" s="324">
        <v>2775</v>
      </c>
      <c r="H20" s="324">
        <f t="shared" si="2"/>
        <v>5625</v>
      </c>
      <c r="I20" s="325">
        <f t="shared" si="8"/>
        <v>-0.06488888888888888</v>
      </c>
      <c r="J20" s="326">
        <v>14912</v>
      </c>
      <c r="K20" s="324">
        <v>14035</v>
      </c>
      <c r="L20" s="324">
        <f t="shared" si="4"/>
        <v>28947</v>
      </c>
      <c r="M20" s="325">
        <f t="shared" si="5"/>
        <v>0.01380548041373995</v>
      </c>
      <c r="N20" s="326">
        <v>15621</v>
      </c>
      <c r="O20" s="324">
        <v>14478</v>
      </c>
      <c r="P20" s="324">
        <f t="shared" si="6"/>
        <v>30099</v>
      </c>
      <c r="Q20" s="327">
        <f t="shared" si="9"/>
        <v>-0.038273696800558143</v>
      </c>
    </row>
    <row r="21" spans="1:17" ht="18.75" customHeight="1">
      <c r="A21" s="323" t="s">
        <v>79</v>
      </c>
      <c r="B21" s="324">
        <v>2469</v>
      </c>
      <c r="C21" s="324">
        <v>1735</v>
      </c>
      <c r="D21" s="324">
        <f t="shared" si="0"/>
        <v>4204</v>
      </c>
      <c r="E21" s="325">
        <f t="shared" si="1"/>
        <v>0.010665881863434088</v>
      </c>
      <c r="F21" s="326">
        <v>2578</v>
      </c>
      <c r="G21" s="324">
        <v>1808</v>
      </c>
      <c r="H21" s="324">
        <f t="shared" si="2"/>
        <v>4386</v>
      </c>
      <c r="I21" s="325">
        <f t="shared" si="8"/>
        <v>-0.041495668034655764</v>
      </c>
      <c r="J21" s="326">
        <v>12138</v>
      </c>
      <c r="K21" s="324">
        <v>9075</v>
      </c>
      <c r="L21" s="324">
        <f t="shared" si="4"/>
        <v>21213</v>
      </c>
      <c r="M21" s="325">
        <f t="shared" si="5"/>
        <v>0.010116960514618634</v>
      </c>
      <c r="N21" s="326">
        <v>12884</v>
      </c>
      <c r="O21" s="324">
        <v>8794</v>
      </c>
      <c r="P21" s="324">
        <f t="shared" si="6"/>
        <v>21678</v>
      </c>
      <c r="Q21" s="327">
        <f t="shared" si="9"/>
        <v>-0.021450318295045623</v>
      </c>
    </row>
    <row r="22" spans="1:17" ht="18.75" customHeight="1">
      <c r="A22" s="323" t="s">
        <v>80</v>
      </c>
      <c r="B22" s="324">
        <v>2084</v>
      </c>
      <c r="C22" s="324">
        <v>2111</v>
      </c>
      <c r="D22" s="324">
        <f t="shared" si="0"/>
        <v>4195</v>
      </c>
      <c r="E22" s="325">
        <f t="shared" si="1"/>
        <v>0.01064304814869315</v>
      </c>
      <c r="F22" s="326">
        <v>2977</v>
      </c>
      <c r="G22" s="324">
        <v>3361</v>
      </c>
      <c r="H22" s="324">
        <f t="shared" si="2"/>
        <v>6338</v>
      </c>
      <c r="I22" s="325">
        <f t="shared" si="8"/>
        <v>-0.33811928053013574</v>
      </c>
      <c r="J22" s="326">
        <v>12339</v>
      </c>
      <c r="K22" s="324">
        <v>12349</v>
      </c>
      <c r="L22" s="324">
        <f t="shared" si="4"/>
        <v>24688</v>
      </c>
      <c r="M22" s="325">
        <f t="shared" si="5"/>
        <v>0.011774266779093236</v>
      </c>
      <c r="N22" s="326">
        <v>17511</v>
      </c>
      <c r="O22" s="324">
        <v>16726</v>
      </c>
      <c r="P22" s="324">
        <f t="shared" si="6"/>
        <v>34237</v>
      </c>
      <c r="Q22" s="327">
        <f t="shared" si="9"/>
        <v>-0.27890878289569765</v>
      </c>
    </row>
    <row r="23" spans="1:17" ht="18.75" customHeight="1">
      <c r="A23" s="323" t="s">
        <v>81</v>
      </c>
      <c r="B23" s="324">
        <v>1810</v>
      </c>
      <c r="C23" s="324">
        <v>1506</v>
      </c>
      <c r="D23" s="324">
        <f t="shared" si="0"/>
        <v>3316</v>
      </c>
      <c r="E23" s="325">
        <f t="shared" si="1"/>
        <v>0.008412955342328126</v>
      </c>
      <c r="F23" s="326">
        <v>4633</v>
      </c>
      <c r="G23" s="324">
        <v>4444</v>
      </c>
      <c r="H23" s="324">
        <f t="shared" si="2"/>
        <v>9077</v>
      </c>
      <c r="I23" s="325">
        <f t="shared" si="8"/>
        <v>-0.6346810620248982</v>
      </c>
      <c r="J23" s="326">
        <v>20481</v>
      </c>
      <c r="K23" s="324">
        <v>17621</v>
      </c>
      <c r="L23" s="324">
        <f t="shared" si="4"/>
        <v>38102</v>
      </c>
      <c r="M23" s="325">
        <f t="shared" si="5"/>
        <v>0.01817170742129822</v>
      </c>
      <c r="N23" s="326">
        <v>24222</v>
      </c>
      <c r="O23" s="324">
        <v>21617</v>
      </c>
      <c r="P23" s="324">
        <f t="shared" si="6"/>
        <v>45839</v>
      </c>
      <c r="Q23" s="327">
        <f t="shared" si="9"/>
        <v>-0.16878640458997796</v>
      </c>
    </row>
    <row r="24" spans="1:17" ht="18.75" customHeight="1">
      <c r="A24" s="323" t="s">
        <v>82</v>
      </c>
      <c r="B24" s="324">
        <v>1516</v>
      </c>
      <c r="C24" s="324">
        <v>1407</v>
      </c>
      <c r="D24" s="324">
        <f t="shared" si="0"/>
        <v>2923</v>
      </c>
      <c r="E24" s="325">
        <f t="shared" si="1"/>
        <v>0.007415883131973797</v>
      </c>
      <c r="F24" s="326">
        <v>2160</v>
      </c>
      <c r="G24" s="324">
        <v>2134</v>
      </c>
      <c r="H24" s="324">
        <f t="shared" si="2"/>
        <v>4294</v>
      </c>
      <c r="I24" s="325">
        <f t="shared" si="8"/>
        <v>-0.31928272007452263</v>
      </c>
      <c r="J24" s="326">
        <v>8289</v>
      </c>
      <c r="K24" s="324">
        <v>8411</v>
      </c>
      <c r="L24" s="324">
        <f t="shared" si="4"/>
        <v>16700</v>
      </c>
      <c r="M24" s="325">
        <f t="shared" si="5"/>
        <v>0.007964608522798811</v>
      </c>
      <c r="N24" s="326">
        <v>11194</v>
      </c>
      <c r="O24" s="324">
        <v>11771</v>
      </c>
      <c r="P24" s="324">
        <f t="shared" si="6"/>
        <v>22965</v>
      </c>
      <c r="Q24" s="327">
        <f t="shared" si="9"/>
        <v>-0.2728064445895929</v>
      </c>
    </row>
    <row r="25" spans="1:17" ht="18.75" customHeight="1">
      <c r="A25" s="323" t="s">
        <v>83</v>
      </c>
      <c r="B25" s="324">
        <v>1391</v>
      </c>
      <c r="C25" s="324">
        <v>1475</v>
      </c>
      <c r="D25" s="324">
        <f t="shared" si="0"/>
        <v>2866</v>
      </c>
      <c r="E25" s="325">
        <f t="shared" si="1"/>
        <v>0.007271269605281185</v>
      </c>
      <c r="F25" s="326">
        <v>2160</v>
      </c>
      <c r="G25" s="324">
        <v>2176</v>
      </c>
      <c r="H25" s="324">
        <f t="shared" si="2"/>
        <v>4336</v>
      </c>
      <c r="I25" s="325">
        <f t="shared" si="8"/>
        <v>-0.3390221402214022</v>
      </c>
      <c r="J25" s="326">
        <v>7726</v>
      </c>
      <c r="K25" s="324">
        <v>7841</v>
      </c>
      <c r="L25" s="324">
        <f t="shared" si="4"/>
        <v>15567</v>
      </c>
      <c r="M25" s="325">
        <f t="shared" si="5"/>
        <v>0.007424255142180185</v>
      </c>
      <c r="N25" s="326">
        <v>11580</v>
      </c>
      <c r="O25" s="324">
        <v>11283</v>
      </c>
      <c r="P25" s="324">
        <f t="shared" si="6"/>
        <v>22863</v>
      </c>
      <c r="Q25" s="327">
        <f t="shared" si="9"/>
        <v>-0.31911822595459916</v>
      </c>
    </row>
    <row r="26" spans="1:17" ht="18.75" customHeight="1">
      <c r="A26" s="323" t="s">
        <v>84</v>
      </c>
      <c r="B26" s="324">
        <v>1156</v>
      </c>
      <c r="C26" s="324">
        <v>928</v>
      </c>
      <c r="D26" s="324">
        <f t="shared" si="0"/>
        <v>2084</v>
      </c>
      <c r="E26" s="325">
        <f t="shared" si="1"/>
        <v>0.005287273502235167</v>
      </c>
      <c r="F26" s="326">
        <v>2686</v>
      </c>
      <c r="G26" s="324">
        <v>1359</v>
      </c>
      <c r="H26" s="324">
        <f t="shared" si="2"/>
        <v>4045</v>
      </c>
      <c r="I26" s="325">
        <f t="shared" si="8"/>
        <v>-0.48479604449938196</v>
      </c>
      <c r="J26" s="326">
        <v>10501</v>
      </c>
      <c r="K26" s="324">
        <v>7153</v>
      </c>
      <c r="L26" s="324">
        <f t="shared" si="4"/>
        <v>17654</v>
      </c>
      <c r="M26" s="325">
        <f t="shared" si="5"/>
        <v>0.00841959274619702</v>
      </c>
      <c r="N26" s="326">
        <v>16184</v>
      </c>
      <c r="O26" s="324">
        <v>7697</v>
      </c>
      <c r="P26" s="324">
        <f t="shared" si="6"/>
        <v>23881</v>
      </c>
      <c r="Q26" s="327">
        <f t="shared" si="9"/>
        <v>-0.2607512248230811</v>
      </c>
    </row>
    <row r="27" spans="1:17" ht="18.75" customHeight="1">
      <c r="A27" s="323" t="s">
        <v>85</v>
      </c>
      <c r="B27" s="324">
        <v>530</v>
      </c>
      <c r="C27" s="324">
        <v>543</v>
      </c>
      <c r="D27" s="324">
        <f t="shared" si="0"/>
        <v>1073</v>
      </c>
      <c r="E27" s="325">
        <f t="shared" si="1"/>
        <v>0.0027222862130030392</v>
      </c>
      <c r="F27" s="326">
        <v>780</v>
      </c>
      <c r="G27" s="324">
        <v>793</v>
      </c>
      <c r="H27" s="324">
        <f t="shared" si="2"/>
        <v>1573</v>
      </c>
      <c r="I27" s="325">
        <f t="shared" si="8"/>
        <v>-0.3178639542275906</v>
      </c>
      <c r="J27" s="326">
        <v>3738</v>
      </c>
      <c r="K27" s="324">
        <v>3372</v>
      </c>
      <c r="L27" s="324">
        <f t="shared" si="4"/>
        <v>7110</v>
      </c>
      <c r="M27" s="325">
        <f t="shared" si="5"/>
        <v>0.003390920155514943</v>
      </c>
      <c r="N27" s="326">
        <v>6416</v>
      </c>
      <c r="O27" s="324">
        <v>6360</v>
      </c>
      <c r="P27" s="324">
        <f t="shared" si="6"/>
        <v>12776</v>
      </c>
      <c r="Q27" s="327">
        <f t="shared" si="9"/>
        <v>-0.4434877896055104</v>
      </c>
    </row>
    <row r="28" spans="1:17" ht="18.75" customHeight="1">
      <c r="A28" s="323" t="s">
        <v>86</v>
      </c>
      <c r="B28" s="324">
        <v>342</v>
      </c>
      <c r="C28" s="324">
        <v>322</v>
      </c>
      <c r="D28" s="324">
        <f t="shared" si="0"/>
        <v>664</v>
      </c>
      <c r="E28" s="325">
        <f t="shared" si="1"/>
        <v>0.001684620731998153</v>
      </c>
      <c r="F28" s="326">
        <v>687</v>
      </c>
      <c r="G28" s="324">
        <v>606</v>
      </c>
      <c r="H28" s="324">
        <f t="shared" si="2"/>
        <v>1293</v>
      </c>
      <c r="I28" s="325">
        <f t="shared" si="8"/>
        <v>-0.4864655839133797</v>
      </c>
      <c r="J28" s="326">
        <v>2374</v>
      </c>
      <c r="K28" s="324">
        <v>2749</v>
      </c>
      <c r="L28" s="324">
        <f t="shared" si="4"/>
        <v>5123</v>
      </c>
      <c r="M28" s="325">
        <f t="shared" si="5"/>
        <v>0.0024432748181016954</v>
      </c>
      <c r="N28" s="326">
        <v>3013</v>
      </c>
      <c r="O28" s="324">
        <v>3100</v>
      </c>
      <c r="P28" s="324">
        <f t="shared" si="6"/>
        <v>6113</v>
      </c>
      <c r="Q28" s="327">
        <f t="shared" si="9"/>
        <v>-0.16194994274496977</v>
      </c>
    </row>
    <row r="29" spans="1:17" ht="18.75" customHeight="1">
      <c r="A29" s="323" t="s">
        <v>87</v>
      </c>
      <c r="B29" s="324">
        <v>225</v>
      </c>
      <c r="C29" s="324">
        <v>240</v>
      </c>
      <c r="D29" s="324">
        <f t="shared" si="0"/>
        <v>465</v>
      </c>
      <c r="E29" s="325">
        <f t="shared" si="1"/>
        <v>0.001179741928281839</v>
      </c>
      <c r="F29" s="326">
        <v>214</v>
      </c>
      <c r="G29" s="324">
        <v>271</v>
      </c>
      <c r="H29" s="324">
        <f t="shared" si="2"/>
        <v>485</v>
      </c>
      <c r="I29" s="325">
        <f t="shared" si="8"/>
        <v>-0.04123711340206182</v>
      </c>
      <c r="J29" s="326">
        <v>1439</v>
      </c>
      <c r="K29" s="324">
        <v>1517</v>
      </c>
      <c r="L29" s="324">
        <f t="shared" si="4"/>
        <v>2956</v>
      </c>
      <c r="M29" s="325">
        <f t="shared" si="5"/>
        <v>0.0014097834008019931</v>
      </c>
      <c r="N29" s="326">
        <v>1539</v>
      </c>
      <c r="O29" s="324">
        <v>1218</v>
      </c>
      <c r="P29" s="324">
        <f t="shared" si="6"/>
        <v>2757</v>
      </c>
      <c r="Q29" s="327">
        <f t="shared" si="9"/>
        <v>0.07217990569459554</v>
      </c>
    </row>
    <row r="30" spans="1:17" ht="18.75" customHeight="1" thickBot="1">
      <c r="A30" s="328" t="s">
        <v>88</v>
      </c>
      <c r="B30" s="329"/>
      <c r="C30" s="329"/>
      <c r="D30" s="329">
        <f t="shared" si="0"/>
        <v>0</v>
      </c>
      <c r="E30" s="330">
        <f t="shared" si="1"/>
        <v>0</v>
      </c>
      <c r="F30" s="331">
        <v>491</v>
      </c>
      <c r="G30" s="329">
        <v>527</v>
      </c>
      <c r="H30" s="329">
        <f t="shared" si="2"/>
        <v>1018</v>
      </c>
      <c r="I30" s="330">
        <f t="shared" si="8"/>
        <v>-1</v>
      </c>
      <c r="J30" s="331">
        <v>2281</v>
      </c>
      <c r="K30" s="329">
        <v>2324</v>
      </c>
      <c r="L30" s="329">
        <f t="shared" si="4"/>
        <v>4605</v>
      </c>
      <c r="M30" s="330">
        <f t="shared" si="5"/>
        <v>0.002196228877095121</v>
      </c>
      <c r="N30" s="331">
        <v>2713</v>
      </c>
      <c r="O30" s="329">
        <v>2836</v>
      </c>
      <c r="P30" s="329">
        <f t="shared" si="6"/>
        <v>5549</v>
      </c>
      <c r="Q30" s="327">
        <f t="shared" si="9"/>
        <v>-0.17012074247612186</v>
      </c>
    </row>
    <row r="31" spans="1:17" ht="14.25">
      <c r="A31" s="332" t="s">
        <v>89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</row>
    <row r="32" ht="14.25">
      <c r="A32" s="332" t="s">
        <v>65</v>
      </c>
    </row>
  </sheetData>
  <sheetProtection/>
  <mergeCells count="12">
    <mergeCell ref="I3:I4"/>
    <mergeCell ref="M3:M4"/>
    <mergeCell ref="B2:I2"/>
    <mergeCell ref="J2:Q2"/>
    <mergeCell ref="A1:Q1"/>
    <mergeCell ref="A2:A4"/>
    <mergeCell ref="E3:E4"/>
    <mergeCell ref="B3:D3"/>
    <mergeCell ref="N3:P3"/>
    <mergeCell ref="Q3:Q4"/>
    <mergeCell ref="F3:H3"/>
    <mergeCell ref="J3:L3"/>
  </mergeCells>
  <conditionalFormatting sqref="Q31:Q65536 Q1:Q4 I1:I4 I31:I65536">
    <cfRule type="cellIs" priority="1" dxfId="0" operator="lessThan" stopIfTrue="1">
      <formula>0</formula>
    </cfRule>
  </conditionalFormatting>
  <conditionalFormatting sqref="I5:I30 Q5:Q30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="85" zoomScaleNormal="85" zoomScalePageLayoutView="0" workbookViewId="0" topLeftCell="A1">
      <selection activeCell="K15" sqref="K15"/>
    </sheetView>
  </sheetViews>
  <sheetFormatPr defaultColWidth="9.140625" defaultRowHeight="12.75"/>
  <cols>
    <col min="1" max="1" width="17.8515625" style="290" customWidth="1"/>
    <col min="2" max="2" width="8.140625" style="290" customWidth="1"/>
    <col min="3" max="3" width="9.140625" style="290" customWidth="1"/>
    <col min="4" max="4" width="8.140625" style="290" customWidth="1"/>
    <col min="5" max="5" width="9.421875" style="290" customWidth="1"/>
    <col min="6" max="6" width="7.421875" style="290" customWidth="1"/>
    <col min="7" max="7" width="9.00390625" style="290" customWidth="1"/>
    <col min="8" max="8" width="8.140625" style="290" customWidth="1"/>
    <col min="9" max="9" width="9.57421875" style="290" customWidth="1"/>
    <col min="10" max="10" width="8.7109375" style="290" customWidth="1"/>
    <col min="11" max="11" width="9.7109375" style="290" customWidth="1"/>
    <col min="12" max="12" width="10.140625" style="290" customWidth="1"/>
    <col min="13" max="13" width="9.00390625" style="290" customWidth="1"/>
    <col min="14" max="14" width="9.140625" style="290" customWidth="1"/>
    <col min="15" max="15" width="9.8515625" style="290" customWidth="1"/>
    <col min="16" max="16" width="9.28125" style="290" customWidth="1"/>
    <col min="17" max="17" width="9.421875" style="290" customWidth="1"/>
    <col min="18" max="16384" width="9.140625" style="290" customWidth="1"/>
  </cols>
  <sheetData>
    <row r="1" spans="1:17" ht="25.5" customHeight="1" thickBot="1" thickTop="1">
      <c r="A1" s="334" t="s">
        <v>90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6"/>
    </row>
    <row r="2" spans="1:17" ht="18.75" customHeight="1" thickBot="1">
      <c r="A2" s="337" t="s">
        <v>67</v>
      </c>
      <c r="B2" s="292" t="s">
        <v>38</v>
      </c>
      <c r="C2" s="293"/>
      <c r="D2" s="293"/>
      <c r="E2" s="293"/>
      <c r="F2" s="293"/>
      <c r="G2" s="293"/>
      <c r="H2" s="293"/>
      <c r="I2" s="294"/>
      <c r="J2" s="292" t="s">
        <v>39</v>
      </c>
      <c r="K2" s="293"/>
      <c r="L2" s="293"/>
      <c r="M2" s="293"/>
      <c r="N2" s="293"/>
      <c r="O2" s="293"/>
      <c r="P2" s="293"/>
      <c r="Q2" s="338"/>
    </row>
    <row r="3" spans="1:17" s="344" customFormat="1" ht="26.25" customHeight="1">
      <c r="A3" s="339"/>
      <c r="B3" s="340" t="s">
        <v>40</v>
      </c>
      <c r="C3" s="341"/>
      <c r="D3" s="342"/>
      <c r="E3" s="299" t="s">
        <v>41</v>
      </c>
      <c r="F3" s="340" t="s">
        <v>42</v>
      </c>
      <c r="G3" s="341"/>
      <c r="H3" s="342"/>
      <c r="I3" s="300" t="s">
        <v>43</v>
      </c>
      <c r="J3" s="340" t="s">
        <v>91</v>
      </c>
      <c r="K3" s="341"/>
      <c r="L3" s="342"/>
      <c r="M3" s="299" t="s">
        <v>41</v>
      </c>
      <c r="N3" s="340" t="s">
        <v>92</v>
      </c>
      <c r="O3" s="341"/>
      <c r="P3" s="342"/>
      <c r="Q3" s="343" t="s">
        <v>43</v>
      </c>
    </row>
    <row r="4" spans="1:17" s="302" customFormat="1" ht="15" customHeight="1" thickBot="1">
      <c r="A4" s="345"/>
      <c r="B4" s="307" t="s">
        <v>13</v>
      </c>
      <c r="C4" s="308" t="s">
        <v>14</v>
      </c>
      <c r="D4" s="308" t="s">
        <v>12</v>
      </c>
      <c r="E4" s="346"/>
      <c r="F4" s="307" t="s">
        <v>13</v>
      </c>
      <c r="G4" s="308" t="s">
        <v>14</v>
      </c>
      <c r="H4" s="308" t="s">
        <v>12</v>
      </c>
      <c r="I4" s="309"/>
      <c r="J4" s="307" t="s">
        <v>13</v>
      </c>
      <c r="K4" s="308" t="s">
        <v>14</v>
      </c>
      <c r="L4" s="308" t="s">
        <v>12</v>
      </c>
      <c r="M4" s="346"/>
      <c r="N4" s="307" t="s">
        <v>13</v>
      </c>
      <c r="O4" s="308" t="s">
        <v>14</v>
      </c>
      <c r="P4" s="308" t="s">
        <v>12</v>
      </c>
      <c r="Q4" s="347"/>
    </row>
    <row r="5" spans="1:17" s="354" customFormat="1" ht="18.75" customHeight="1" thickBot="1" thickTop="1">
      <c r="A5" s="348" t="s">
        <v>3</v>
      </c>
      <c r="B5" s="349">
        <f>SUM(B6:B38)</f>
        <v>23221.674000000014</v>
      </c>
      <c r="C5" s="350">
        <f>SUM(C6:C38)</f>
        <v>11836.162</v>
      </c>
      <c r="D5" s="351">
        <f aca="true" t="shared" si="0" ref="D5:D38">C5+B5</f>
        <v>35057.83600000001</v>
      </c>
      <c r="E5" s="352">
        <f aca="true" t="shared" si="1" ref="E5:E38">(D5/$D$5)</f>
        <v>1</v>
      </c>
      <c r="F5" s="349">
        <f>SUM(F6:F38)</f>
        <v>29112.065</v>
      </c>
      <c r="G5" s="350">
        <f>SUM(G6:G38)</f>
        <v>17072.367000000002</v>
      </c>
      <c r="H5" s="351">
        <f aca="true" t="shared" si="2" ref="H5:H38">G5+F5</f>
        <v>46184.432</v>
      </c>
      <c r="I5" s="352">
        <f aca="true" t="shared" si="3" ref="I5:I38">(D5/H5-1)</f>
        <v>-0.24091659284669753</v>
      </c>
      <c r="J5" s="349">
        <f>SUM(J6:J38)</f>
        <v>120545.63999999997</v>
      </c>
      <c r="K5" s="350">
        <f>SUM(K6:K38)</f>
        <v>59619.855</v>
      </c>
      <c r="L5" s="350">
        <f aca="true" t="shared" si="4" ref="L5:L38">K5+J5</f>
        <v>180165.49499999997</v>
      </c>
      <c r="M5" s="352">
        <f aca="true" t="shared" si="5" ref="M5:M38">(L5/$L$5)</f>
        <v>1</v>
      </c>
      <c r="N5" s="349">
        <f>SUM(N6:N38)</f>
        <v>146722.265</v>
      </c>
      <c r="O5" s="350">
        <f>SUM(O6:O38)</f>
        <v>82354.40699999999</v>
      </c>
      <c r="P5" s="350">
        <f aca="true" t="shared" si="6" ref="P5:P38">O5+N5</f>
        <v>229076.67200000002</v>
      </c>
      <c r="Q5" s="353">
        <f aca="true" t="shared" si="7" ref="Q5:Q38">(L5/P5-1)</f>
        <v>-0.21351443851951912</v>
      </c>
    </row>
    <row r="6" spans="1:17" ht="18.75" customHeight="1" thickTop="1">
      <c r="A6" s="355" t="s">
        <v>57</v>
      </c>
      <c r="B6" s="356">
        <v>5478.104</v>
      </c>
      <c r="C6" s="357">
        <v>3654.126</v>
      </c>
      <c r="D6" s="357">
        <f t="shared" si="0"/>
        <v>9132.23</v>
      </c>
      <c r="E6" s="358">
        <f t="shared" si="1"/>
        <v>0.26049040790766426</v>
      </c>
      <c r="F6" s="356">
        <v>6667.977</v>
      </c>
      <c r="G6" s="357">
        <v>4739.962</v>
      </c>
      <c r="H6" s="357">
        <f t="shared" si="2"/>
        <v>11407.939</v>
      </c>
      <c r="I6" s="358">
        <f t="shared" si="3"/>
        <v>-0.199484674663846</v>
      </c>
      <c r="J6" s="356">
        <v>26710.735999999997</v>
      </c>
      <c r="K6" s="357">
        <v>17215.038999999997</v>
      </c>
      <c r="L6" s="357">
        <f t="shared" si="4"/>
        <v>43925.774999999994</v>
      </c>
      <c r="M6" s="358">
        <f t="shared" si="5"/>
        <v>0.24380792226613648</v>
      </c>
      <c r="N6" s="356">
        <v>37235.536000000015</v>
      </c>
      <c r="O6" s="357">
        <v>23789.792999999998</v>
      </c>
      <c r="P6" s="357">
        <f t="shared" si="6"/>
        <v>61025.32900000001</v>
      </c>
      <c r="Q6" s="359">
        <f t="shared" si="7"/>
        <v>-0.28020420832143345</v>
      </c>
    </row>
    <row r="7" spans="1:17" ht="18.75" customHeight="1">
      <c r="A7" s="360" t="s">
        <v>93</v>
      </c>
      <c r="B7" s="326">
        <v>3851.088</v>
      </c>
      <c r="C7" s="324">
        <v>987.799</v>
      </c>
      <c r="D7" s="324">
        <f t="shared" si="0"/>
        <v>4838.887000000001</v>
      </c>
      <c r="E7" s="325">
        <f t="shared" si="1"/>
        <v>0.13802583251287956</v>
      </c>
      <c r="F7" s="326">
        <v>3275.739</v>
      </c>
      <c r="G7" s="324">
        <v>855.01</v>
      </c>
      <c r="H7" s="324">
        <f t="shared" si="2"/>
        <v>4130.749</v>
      </c>
      <c r="I7" s="358">
        <f t="shared" si="3"/>
        <v>0.17143089546230006</v>
      </c>
      <c r="J7" s="326">
        <v>21976.957</v>
      </c>
      <c r="K7" s="324">
        <v>5292.881</v>
      </c>
      <c r="L7" s="324">
        <f t="shared" si="4"/>
        <v>27269.838</v>
      </c>
      <c r="M7" s="325">
        <f t="shared" si="5"/>
        <v>0.15135993715111767</v>
      </c>
      <c r="N7" s="326">
        <v>22369.401</v>
      </c>
      <c r="O7" s="324">
        <v>6355.775000000001</v>
      </c>
      <c r="P7" s="324">
        <f t="shared" si="6"/>
        <v>28725.176000000003</v>
      </c>
      <c r="Q7" s="361">
        <f t="shared" si="7"/>
        <v>-0.05066419784512388</v>
      </c>
    </row>
    <row r="8" spans="1:17" ht="18.75" customHeight="1">
      <c r="A8" s="360" t="s">
        <v>94</v>
      </c>
      <c r="B8" s="326">
        <v>3550.6440000000002</v>
      </c>
      <c r="C8" s="324">
        <v>908.629</v>
      </c>
      <c r="D8" s="324">
        <f t="shared" si="0"/>
        <v>4459.273</v>
      </c>
      <c r="E8" s="325">
        <f t="shared" si="1"/>
        <v>0.12719761139849017</v>
      </c>
      <c r="F8" s="326">
        <v>4518.435</v>
      </c>
      <c r="G8" s="324">
        <v>1600.91</v>
      </c>
      <c r="H8" s="324">
        <f t="shared" si="2"/>
        <v>6119.345</v>
      </c>
      <c r="I8" s="358">
        <f t="shared" si="3"/>
        <v>-0.2712826291049124</v>
      </c>
      <c r="J8" s="326">
        <v>19480.306</v>
      </c>
      <c r="K8" s="324">
        <v>6859.128</v>
      </c>
      <c r="L8" s="324">
        <f t="shared" si="4"/>
        <v>26339.434</v>
      </c>
      <c r="M8" s="325">
        <f t="shared" si="5"/>
        <v>0.1461957740576241</v>
      </c>
      <c r="N8" s="326">
        <v>23226.476</v>
      </c>
      <c r="O8" s="324">
        <v>9709.44</v>
      </c>
      <c r="P8" s="324">
        <f t="shared" si="6"/>
        <v>32935.916</v>
      </c>
      <c r="Q8" s="361">
        <f t="shared" si="7"/>
        <v>-0.20028233008609797</v>
      </c>
    </row>
    <row r="9" spans="1:17" ht="18.75" customHeight="1">
      <c r="A9" s="360" t="s">
        <v>95</v>
      </c>
      <c r="B9" s="326">
        <v>1922.208</v>
      </c>
      <c r="C9" s="324">
        <v>1100.636</v>
      </c>
      <c r="D9" s="324">
        <f t="shared" si="0"/>
        <v>3022.844</v>
      </c>
      <c r="E9" s="325">
        <f t="shared" si="1"/>
        <v>0.08622448915557707</v>
      </c>
      <c r="F9" s="326">
        <v>911.122</v>
      </c>
      <c r="G9" s="324">
        <v>716.7130000000001</v>
      </c>
      <c r="H9" s="324">
        <f t="shared" si="2"/>
        <v>1627.835</v>
      </c>
      <c r="I9" s="358">
        <f t="shared" si="3"/>
        <v>0.8569719904044328</v>
      </c>
      <c r="J9" s="326">
        <v>9372.430999999999</v>
      </c>
      <c r="K9" s="324">
        <v>3430.0840000000003</v>
      </c>
      <c r="L9" s="324">
        <f t="shared" si="4"/>
        <v>12802.515</v>
      </c>
      <c r="M9" s="325">
        <f t="shared" si="5"/>
        <v>0.07105974981502425</v>
      </c>
      <c r="N9" s="326">
        <v>4947.035</v>
      </c>
      <c r="O9" s="324">
        <v>3701.2950000000005</v>
      </c>
      <c r="P9" s="324">
        <f t="shared" si="6"/>
        <v>8648.33</v>
      </c>
      <c r="Q9" s="361">
        <f t="shared" si="7"/>
        <v>0.48034533834855964</v>
      </c>
    </row>
    <row r="10" spans="1:17" ht="18.75" customHeight="1">
      <c r="A10" s="360" t="s">
        <v>56</v>
      </c>
      <c r="B10" s="326">
        <v>1589.615</v>
      </c>
      <c r="C10" s="324">
        <v>1196.754</v>
      </c>
      <c r="D10" s="324">
        <f t="shared" si="0"/>
        <v>2786.3689999999997</v>
      </c>
      <c r="E10" s="325">
        <f t="shared" si="1"/>
        <v>0.0794792068740352</v>
      </c>
      <c r="F10" s="326">
        <v>5174.297</v>
      </c>
      <c r="G10" s="324">
        <v>3725.272000000001</v>
      </c>
      <c r="H10" s="324">
        <f t="shared" si="2"/>
        <v>8899.569</v>
      </c>
      <c r="I10" s="358">
        <f t="shared" si="3"/>
        <v>-0.68690966944579</v>
      </c>
      <c r="J10" s="326">
        <v>10317.207999999997</v>
      </c>
      <c r="K10" s="324">
        <v>6694.801</v>
      </c>
      <c r="L10" s="324">
        <f t="shared" si="4"/>
        <v>17012.009</v>
      </c>
      <c r="M10" s="325">
        <f t="shared" si="5"/>
        <v>0.09442434579384916</v>
      </c>
      <c r="N10" s="326">
        <v>21313.575</v>
      </c>
      <c r="O10" s="324">
        <v>13649.882</v>
      </c>
      <c r="P10" s="324">
        <f t="shared" si="6"/>
        <v>34963.457</v>
      </c>
      <c r="Q10" s="361">
        <f t="shared" si="7"/>
        <v>-0.5134345840000891</v>
      </c>
    </row>
    <row r="11" spans="1:17" ht="18.75" customHeight="1">
      <c r="A11" s="360" t="s">
        <v>46</v>
      </c>
      <c r="B11" s="326">
        <v>1361.997</v>
      </c>
      <c r="C11" s="324">
        <v>1055.8029999999999</v>
      </c>
      <c r="D11" s="324">
        <f t="shared" si="0"/>
        <v>2417.8</v>
      </c>
      <c r="E11" s="325">
        <f t="shared" si="1"/>
        <v>0.06896603658023842</v>
      </c>
      <c r="F11" s="326">
        <v>2053.618</v>
      </c>
      <c r="G11" s="324">
        <v>1437.299</v>
      </c>
      <c r="H11" s="324">
        <f t="shared" si="2"/>
        <v>3490.917</v>
      </c>
      <c r="I11" s="358">
        <f t="shared" si="3"/>
        <v>-0.30740261083262643</v>
      </c>
      <c r="J11" s="326">
        <v>7326.826000000002</v>
      </c>
      <c r="K11" s="324">
        <v>6185.541</v>
      </c>
      <c r="L11" s="324">
        <f t="shared" si="4"/>
        <v>13512.367000000002</v>
      </c>
      <c r="M11" s="325">
        <f t="shared" si="5"/>
        <v>0.0749997495358365</v>
      </c>
      <c r="N11" s="326">
        <v>9372.396999999997</v>
      </c>
      <c r="O11" s="324">
        <v>7452.04</v>
      </c>
      <c r="P11" s="324">
        <f t="shared" si="6"/>
        <v>16824.436999999998</v>
      </c>
      <c r="Q11" s="361">
        <f t="shared" si="7"/>
        <v>-0.19686067355478198</v>
      </c>
    </row>
    <row r="12" spans="1:17" ht="18.75" customHeight="1">
      <c r="A12" s="360" t="s">
        <v>96</v>
      </c>
      <c r="B12" s="326">
        <v>807.881</v>
      </c>
      <c r="C12" s="324">
        <v>341.51800000000003</v>
      </c>
      <c r="D12" s="324">
        <f t="shared" si="0"/>
        <v>1149.399</v>
      </c>
      <c r="E12" s="325">
        <f t="shared" si="1"/>
        <v>0.03278579430858195</v>
      </c>
      <c r="F12" s="326">
        <v>775.145</v>
      </c>
      <c r="G12" s="324">
        <v>521.602</v>
      </c>
      <c r="H12" s="324">
        <f t="shared" si="2"/>
        <v>1296.7469999999998</v>
      </c>
      <c r="I12" s="358">
        <f t="shared" si="3"/>
        <v>-0.11362894998021966</v>
      </c>
      <c r="J12" s="326">
        <v>3903.808</v>
      </c>
      <c r="K12" s="324">
        <v>1824.9379999999999</v>
      </c>
      <c r="L12" s="324">
        <f t="shared" si="4"/>
        <v>5728.746</v>
      </c>
      <c r="M12" s="325">
        <f t="shared" si="5"/>
        <v>0.031797131853688196</v>
      </c>
      <c r="N12" s="326">
        <v>4325.34</v>
      </c>
      <c r="O12" s="324">
        <v>2367.554</v>
      </c>
      <c r="P12" s="324">
        <f t="shared" si="6"/>
        <v>6692.894</v>
      </c>
      <c r="Q12" s="361">
        <f t="shared" si="7"/>
        <v>-0.144055471370083</v>
      </c>
    </row>
    <row r="13" spans="1:17" ht="18.75" customHeight="1">
      <c r="A13" s="360" t="s">
        <v>97</v>
      </c>
      <c r="B13" s="326">
        <v>696.9509999999999</v>
      </c>
      <c r="C13" s="324">
        <v>397.43399999999997</v>
      </c>
      <c r="D13" s="324">
        <f t="shared" si="0"/>
        <v>1094.3849999999998</v>
      </c>
      <c r="E13" s="325">
        <f t="shared" si="1"/>
        <v>0.031216558831526266</v>
      </c>
      <c r="F13" s="326">
        <v>376.617</v>
      </c>
      <c r="G13" s="324">
        <v>224.198</v>
      </c>
      <c r="H13" s="324">
        <f t="shared" si="2"/>
        <v>600.815</v>
      </c>
      <c r="I13" s="358">
        <f t="shared" si="3"/>
        <v>0.8215007947537922</v>
      </c>
      <c r="J13" s="326">
        <v>3185.236</v>
      </c>
      <c r="K13" s="324">
        <v>1848.838</v>
      </c>
      <c r="L13" s="324">
        <f t="shared" si="4"/>
        <v>5034.074</v>
      </c>
      <c r="M13" s="325">
        <f t="shared" si="5"/>
        <v>0.027941387999960817</v>
      </c>
      <c r="N13" s="326">
        <v>2966.4590000000003</v>
      </c>
      <c r="O13" s="324">
        <v>1746.756</v>
      </c>
      <c r="P13" s="324">
        <f t="shared" si="6"/>
        <v>4713.215</v>
      </c>
      <c r="Q13" s="361">
        <f t="shared" si="7"/>
        <v>0.06807646160847725</v>
      </c>
    </row>
    <row r="14" spans="1:17" ht="18.75" customHeight="1">
      <c r="A14" s="360" t="s">
        <v>98</v>
      </c>
      <c r="B14" s="326">
        <v>695.136</v>
      </c>
      <c r="C14" s="324">
        <v>257.048</v>
      </c>
      <c r="D14" s="324">
        <f t="shared" si="0"/>
        <v>952.184</v>
      </c>
      <c r="E14" s="325">
        <f t="shared" si="1"/>
        <v>0.02716037578588706</v>
      </c>
      <c r="F14" s="326">
        <v>690.076</v>
      </c>
      <c r="G14" s="324">
        <v>210.238</v>
      </c>
      <c r="H14" s="324">
        <f t="shared" si="2"/>
        <v>900.3140000000001</v>
      </c>
      <c r="I14" s="358">
        <f t="shared" si="3"/>
        <v>0.05761323271658547</v>
      </c>
      <c r="J14" s="326">
        <v>3969.3029999999994</v>
      </c>
      <c r="K14" s="324">
        <v>1614.9180000000001</v>
      </c>
      <c r="L14" s="324">
        <f t="shared" si="4"/>
        <v>5584.221</v>
      </c>
      <c r="M14" s="325">
        <f t="shared" si="5"/>
        <v>0.03099495272388312</v>
      </c>
      <c r="N14" s="326">
        <v>2411.22</v>
      </c>
      <c r="O14" s="324">
        <v>1283.1809999999998</v>
      </c>
      <c r="P14" s="324">
        <f t="shared" si="6"/>
        <v>3694.401</v>
      </c>
      <c r="Q14" s="361">
        <f t="shared" si="7"/>
        <v>0.511536240922412</v>
      </c>
    </row>
    <row r="15" spans="1:17" ht="18.75" customHeight="1">
      <c r="A15" s="360" t="s">
        <v>99</v>
      </c>
      <c r="B15" s="326">
        <v>548.214</v>
      </c>
      <c r="C15" s="324">
        <v>188</v>
      </c>
      <c r="D15" s="324">
        <f t="shared" si="0"/>
        <v>736.214</v>
      </c>
      <c r="E15" s="325">
        <f t="shared" si="1"/>
        <v>0.020999984140492867</v>
      </c>
      <c r="F15" s="326">
        <v>341.585</v>
      </c>
      <c r="G15" s="324">
        <v>246.93</v>
      </c>
      <c r="H15" s="324">
        <f t="shared" si="2"/>
        <v>588.515</v>
      </c>
      <c r="I15" s="358">
        <f t="shared" si="3"/>
        <v>0.2509689642574957</v>
      </c>
      <c r="J15" s="326">
        <v>1933.089</v>
      </c>
      <c r="K15" s="324">
        <v>991.726</v>
      </c>
      <c r="L15" s="324">
        <f t="shared" si="4"/>
        <v>2924.815</v>
      </c>
      <c r="M15" s="325">
        <f t="shared" si="5"/>
        <v>0.016234046369422737</v>
      </c>
      <c r="N15" s="326">
        <v>1467.867</v>
      </c>
      <c r="O15" s="324">
        <v>1221.546</v>
      </c>
      <c r="P15" s="324">
        <f t="shared" si="6"/>
        <v>2689.413</v>
      </c>
      <c r="Q15" s="361">
        <f t="shared" si="7"/>
        <v>0.0875291373991276</v>
      </c>
    </row>
    <row r="16" spans="1:17" ht="18.75" customHeight="1">
      <c r="A16" s="360" t="s">
        <v>100</v>
      </c>
      <c r="B16" s="326">
        <v>458.544</v>
      </c>
      <c r="C16" s="324">
        <v>177.771</v>
      </c>
      <c r="D16" s="324">
        <f t="shared" si="0"/>
        <v>636.3149999999999</v>
      </c>
      <c r="E16" s="325">
        <f t="shared" si="1"/>
        <v>0.018150435754220533</v>
      </c>
      <c r="F16" s="326">
        <v>315.278</v>
      </c>
      <c r="G16" s="324">
        <v>52.343</v>
      </c>
      <c r="H16" s="324">
        <f t="shared" si="2"/>
        <v>367.62100000000004</v>
      </c>
      <c r="I16" s="358">
        <f t="shared" si="3"/>
        <v>0.7308994861555784</v>
      </c>
      <c r="J16" s="326">
        <v>1901.4560000000001</v>
      </c>
      <c r="K16" s="324">
        <v>558.3</v>
      </c>
      <c r="L16" s="324">
        <f t="shared" si="4"/>
        <v>2459.7560000000003</v>
      </c>
      <c r="M16" s="325">
        <f t="shared" si="5"/>
        <v>0.013652758537365885</v>
      </c>
      <c r="N16" s="326">
        <v>1560.391</v>
      </c>
      <c r="O16" s="324">
        <v>287.967</v>
      </c>
      <c r="P16" s="324">
        <f t="shared" si="6"/>
        <v>1848.3580000000002</v>
      </c>
      <c r="Q16" s="361">
        <f t="shared" si="7"/>
        <v>0.33077899411261247</v>
      </c>
    </row>
    <row r="17" spans="1:17" ht="18.75" customHeight="1">
      <c r="A17" s="360" t="s">
        <v>101</v>
      </c>
      <c r="B17" s="326">
        <v>391.914</v>
      </c>
      <c r="C17" s="324">
        <v>131.604</v>
      </c>
      <c r="D17" s="324">
        <f t="shared" si="0"/>
        <v>523.518</v>
      </c>
      <c r="E17" s="325">
        <f t="shared" si="1"/>
        <v>0.014932981031687177</v>
      </c>
      <c r="F17" s="326">
        <v>1036.5710000000001</v>
      </c>
      <c r="G17" s="324">
        <v>756.541</v>
      </c>
      <c r="H17" s="324">
        <f t="shared" si="2"/>
        <v>1793.112</v>
      </c>
      <c r="I17" s="358">
        <f t="shared" si="3"/>
        <v>-0.708039430888868</v>
      </c>
      <c r="J17" s="326">
        <v>1284.4579999999999</v>
      </c>
      <c r="K17" s="324">
        <v>552.11</v>
      </c>
      <c r="L17" s="324">
        <f t="shared" si="4"/>
        <v>1836.5679999999998</v>
      </c>
      <c r="M17" s="325">
        <f t="shared" si="5"/>
        <v>0.010193783221365446</v>
      </c>
      <c r="N17" s="326">
        <v>3040.86</v>
      </c>
      <c r="O17" s="324">
        <v>2312.772</v>
      </c>
      <c r="P17" s="324">
        <f t="shared" si="6"/>
        <v>5353.632</v>
      </c>
      <c r="Q17" s="361">
        <f t="shared" si="7"/>
        <v>-0.6569491515292796</v>
      </c>
    </row>
    <row r="18" spans="1:17" ht="18.75" customHeight="1">
      <c r="A18" s="360" t="s">
        <v>55</v>
      </c>
      <c r="B18" s="326">
        <v>260.079</v>
      </c>
      <c r="C18" s="324">
        <v>220.24300000000002</v>
      </c>
      <c r="D18" s="324">
        <f t="shared" si="0"/>
        <v>480.322</v>
      </c>
      <c r="E18" s="325">
        <f t="shared" si="1"/>
        <v>0.01370084565402154</v>
      </c>
      <c r="F18" s="326">
        <v>176.935</v>
      </c>
      <c r="G18" s="324">
        <v>204.81199999999998</v>
      </c>
      <c r="H18" s="324">
        <f t="shared" si="2"/>
        <v>381.74699999999996</v>
      </c>
      <c r="I18" s="358">
        <f t="shared" si="3"/>
        <v>0.25822075877479067</v>
      </c>
      <c r="J18" s="326">
        <v>1681.059</v>
      </c>
      <c r="K18" s="324">
        <v>1169.505</v>
      </c>
      <c r="L18" s="324">
        <f t="shared" si="4"/>
        <v>2850.5640000000003</v>
      </c>
      <c r="M18" s="325">
        <f t="shared" si="5"/>
        <v>0.015821919729968277</v>
      </c>
      <c r="N18" s="326">
        <v>1368.9520000000002</v>
      </c>
      <c r="O18" s="324">
        <v>1017.0760000000001</v>
      </c>
      <c r="P18" s="324">
        <f t="shared" si="6"/>
        <v>2386.0280000000002</v>
      </c>
      <c r="Q18" s="361">
        <f t="shared" si="7"/>
        <v>0.19469008745915817</v>
      </c>
    </row>
    <row r="19" spans="1:17" ht="18.75" customHeight="1">
      <c r="A19" s="360" t="s">
        <v>71</v>
      </c>
      <c r="B19" s="326">
        <v>104.25</v>
      </c>
      <c r="C19" s="324">
        <v>264.606</v>
      </c>
      <c r="D19" s="324">
        <f t="shared" si="0"/>
        <v>368.856</v>
      </c>
      <c r="E19" s="325">
        <f t="shared" si="1"/>
        <v>0.010521356766002325</v>
      </c>
      <c r="F19" s="326">
        <v>191.113</v>
      </c>
      <c r="G19" s="324">
        <v>241.874</v>
      </c>
      <c r="H19" s="324">
        <f t="shared" si="2"/>
        <v>432.98699999999997</v>
      </c>
      <c r="I19" s="358">
        <f t="shared" si="3"/>
        <v>-0.1481129918450207</v>
      </c>
      <c r="J19" s="326">
        <v>626.826</v>
      </c>
      <c r="K19" s="324">
        <v>1162.644</v>
      </c>
      <c r="L19" s="324">
        <f t="shared" si="4"/>
        <v>1789.47</v>
      </c>
      <c r="M19" s="325">
        <f t="shared" si="5"/>
        <v>0.009932368015307261</v>
      </c>
      <c r="N19" s="326">
        <v>963.4160000000002</v>
      </c>
      <c r="O19" s="324">
        <v>1508.727</v>
      </c>
      <c r="P19" s="324">
        <f t="shared" si="6"/>
        <v>2472.143</v>
      </c>
      <c r="Q19" s="361">
        <f t="shared" si="7"/>
        <v>-0.2761462423492492</v>
      </c>
    </row>
    <row r="20" spans="1:17" ht="18.75" customHeight="1">
      <c r="A20" s="360" t="s">
        <v>68</v>
      </c>
      <c r="B20" s="326">
        <v>217.459</v>
      </c>
      <c r="C20" s="324">
        <v>136.97299999999998</v>
      </c>
      <c r="D20" s="324">
        <f t="shared" si="0"/>
        <v>354.432</v>
      </c>
      <c r="E20" s="325">
        <f t="shared" si="1"/>
        <v>0.010109922358014337</v>
      </c>
      <c r="F20" s="326">
        <v>336.47600000000017</v>
      </c>
      <c r="G20" s="324">
        <v>136.868</v>
      </c>
      <c r="H20" s="324">
        <f t="shared" si="2"/>
        <v>473.34400000000016</v>
      </c>
      <c r="I20" s="358">
        <f t="shared" si="3"/>
        <v>-0.2512168739859386</v>
      </c>
      <c r="J20" s="326">
        <v>1016.9030000000001</v>
      </c>
      <c r="K20" s="324">
        <v>475.04100000000005</v>
      </c>
      <c r="L20" s="324">
        <f t="shared" si="4"/>
        <v>1491.9440000000002</v>
      </c>
      <c r="M20" s="325">
        <f t="shared" si="5"/>
        <v>0.008280964121348544</v>
      </c>
      <c r="N20" s="326">
        <v>1741.538999999999</v>
      </c>
      <c r="O20" s="324">
        <v>584.491</v>
      </c>
      <c r="P20" s="324">
        <f t="shared" si="6"/>
        <v>2326.029999999999</v>
      </c>
      <c r="Q20" s="361">
        <f t="shared" si="7"/>
        <v>-0.35858780841175697</v>
      </c>
    </row>
    <row r="21" spans="1:17" ht="18.75" customHeight="1">
      <c r="A21" s="360" t="s">
        <v>102</v>
      </c>
      <c r="B21" s="326">
        <v>228.223</v>
      </c>
      <c r="C21" s="324">
        <v>119.723</v>
      </c>
      <c r="D21" s="324">
        <f t="shared" si="0"/>
        <v>347.946</v>
      </c>
      <c r="E21" s="325">
        <f t="shared" si="1"/>
        <v>0.009924913791028058</v>
      </c>
      <c r="F21" s="326">
        <v>197.655</v>
      </c>
      <c r="G21" s="324">
        <v>98.563</v>
      </c>
      <c r="H21" s="324">
        <f t="shared" si="2"/>
        <v>296.218</v>
      </c>
      <c r="I21" s="358">
        <f t="shared" si="3"/>
        <v>0.17462814548744499</v>
      </c>
      <c r="J21" s="326">
        <v>1328.783</v>
      </c>
      <c r="K21" s="324">
        <v>598.7919999999999</v>
      </c>
      <c r="L21" s="324">
        <f t="shared" si="4"/>
        <v>1927.5749999999998</v>
      </c>
      <c r="M21" s="325">
        <f t="shared" si="5"/>
        <v>0.010698913240851142</v>
      </c>
      <c r="N21" s="326">
        <v>1174.805</v>
      </c>
      <c r="O21" s="324">
        <v>550.2090000000001</v>
      </c>
      <c r="P21" s="324">
        <f t="shared" si="6"/>
        <v>1725.0140000000001</v>
      </c>
      <c r="Q21" s="361">
        <f t="shared" si="7"/>
        <v>0.11742571364638188</v>
      </c>
    </row>
    <row r="22" spans="1:17" ht="18.75" customHeight="1">
      <c r="A22" s="360" t="s">
        <v>48</v>
      </c>
      <c r="B22" s="326">
        <v>217.36599999999999</v>
      </c>
      <c r="C22" s="324">
        <v>67.811</v>
      </c>
      <c r="D22" s="324">
        <f t="shared" si="0"/>
        <v>285.177</v>
      </c>
      <c r="E22" s="325">
        <f t="shared" si="1"/>
        <v>0.00813447241866269</v>
      </c>
      <c r="F22" s="326">
        <v>119.99600000000001</v>
      </c>
      <c r="G22" s="324">
        <v>42.45</v>
      </c>
      <c r="H22" s="324">
        <f t="shared" si="2"/>
        <v>162.44600000000003</v>
      </c>
      <c r="I22" s="358">
        <f t="shared" si="3"/>
        <v>0.7555187570023267</v>
      </c>
      <c r="J22" s="326">
        <v>869.1309999999999</v>
      </c>
      <c r="K22" s="324">
        <v>277.534</v>
      </c>
      <c r="L22" s="324">
        <f t="shared" si="4"/>
        <v>1146.665</v>
      </c>
      <c r="M22" s="325">
        <f t="shared" si="5"/>
        <v>0.006364509475024617</v>
      </c>
      <c r="N22" s="326">
        <v>639.743</v>
      </c>
      <c r="O22" s="324">
        <v>381.165</v>
      </c>
      <c r="P22" s="324">
        <f t="shared" si="6"/>
        <v>1020.9080000000001</v>
      </c>
      <c r="Q22" s="361">
        <f t="shared" si="7"/>
        <v>0.1231815207638689</v>
      </c>
    </row>
    <row r="23" spans="1:17" ht="18.75" customHeight="1">
      <c r="A23" s="360" t="s">
        <v>74</v>
      </c>
      <c r="B23" s="326">
        <v>24.371</v>
      </c>
      <c r="C23" s="324">
        <v>245.784</v>
      </c>
      <c r="D23" s="324">
        <f t="shared" si="0"/>
        <v>270.155</v>
      </c>
      <c r="E23" s="325">
        <f t="shared" si="1"/>
        <v>0.007705980483222064</v>
      </c>
      <c r="F23" s="326">
        <v>27.293</v>
      </c>
      <c r="G23" s="324">
        <v>216.211</v>
      </c>
      <c r="H23" s="324">
        <f t="shared" si="2"/>
        <v>243.50400000000002</v>
      </c>
      <c r="I23" s="358">
        <f t="shared" si="3"/>
        <v>0.10944789407976852</v>
      </c>
      <c r="J23" s="326">
        <v>82.31</v>
      </c>
      <c r="K23" s="324">
        <v>1101.377</v>
      </c>
      <c r="L23" s="324">
        <f t="shared" si="4"/>
        <v>1183.687</v>
      </c>
      <c r="M23" s="325">
        <f t="shared" si="5"/>
        <v>0.0065699983229308145</v>
      </c>
      <c r="N23" s="326">
        <v>163.18400000000003</v>
      </c>
      <c r="O23" s="324">
        <v>1168.7340000000002</v>
      </c>
      <c r="P23" s="324">
        <f t="shared" si="6"/>
        <v>1331.9180000000001</v>
      </c>
      <c r="Q23" s="361">
        <f t="shared" si="7"/>
        <v>-0.11129138580603326</v>
      </c>
    </row>
    <row r="24" spans="1:17" ht="18.75" customHeight="1">
      <c r="A24" s="360" t="s">
        <v>78</v>
      </c>
      <c r="B24" s="326">
        <v>95.45</v>
      </c>
      <c r="C24" s="324">
        <v>99.75699999999999</v>
      </c>
      <c r="D24" s="324">
        <f t="shared" si="0"/>
        <v>195.207</v>
      </c>
      <c r="E24" s="325">
        <f t="shared" si="1"/>
        <v>0.00556814174154959</v>
      </c>
      <c r="F24" s="326">
        <v>92.25</v>
      </c>
      <c r="G24" s="324">
        <v>92.884</v>
      </c>
      <c r="H24" s="324">
        <f t="shared" si="2"/>
        <v>185.13400000000001</v>
      </c>
      <c r="I24" s="358">
        <f t="shared" si="3"/>
        <v>0.05440923871358039</v>
      </c>
      <c r="J24" s="326">
        <v>379.13300000000004</v>
      </c>
      <c r="K24" s="324">
        <v>520.068</v>
      </c>
      <c r="L24" s="324">
        <f t="shared" si="4"/>
        <v>899.201</v>
      </c>
      <c r="M24" s="325">
        <f t="shared" si="5"/>
        <v>0.0049909723279699045</v>
      </c>
      <c r="N24" s="326">
        <v>482.886</v>
      </c>
      <c r="O24" s="324">
        <v>541.09</v>
      </c>
      <c r="P24" s="324">
        <f t="shared" si="6"/>
        <v>1023.9760000000001</v>
      </c>
      <c r="Q24" s="361">
        <f t="shared" si="7"/>
        <v>-0.1218534418775441</v>
      </c>
    </row>
    <row r="25" spans="1:17" ht="18.75" customHeight="1">
      <c r="A25" s="360" t="s">
        <v>69</v>
      </c>
      <c r="B25" s="326">
        <v>141.93700000000004</v>
      </c>
      <c r="C25" s="324">
        <v>51</v>
      </c>
      <c r="D25" s="324">
        <f t="shared" si="0"/>
        <v>192.93700000000004</v>
      </c>
      <c r="E25" s="325">
        <f t="shared" si="1"/>
        <v>0.005503391595533734</v>
      </c>
      <c r="F25" s="326">
        <v>122.59099999999998</v>
      </c>
      <c r="G25" s="324">
        <v>58.906000000000006</v>
      </c>
      <c r="H25" s="324">
        <f t="shared" si="2"/>
        <v>181.49699999999999</v>
      </c>
      <c r="I25" s="358">
        <f t="shared" si="3"/>
        <v>0.06303134487071449</v>
      </c>
      <c r="J25" s="326">
        <v>588.2030000000002</v>
      </c>
      <c r="K25" s="324">
        <v>229.56300000000002</v>
      </c>
      <c r="L25" s="324">
        <f t="shared" si="4"/>
        <v>817.7660000000002</v>
      </c>
      <c r="M25" s="325">
        <f t="shared" si="5"/>
        <v>0.004538971238638122</v>
      </c>
      <c r="N25" s="326">
        <v>710.9599999999994</v>
      </c>
      <c r="O25" s="324">
        <v>194.12</v>
      </c>
      <c r="P25" s="324">
        <f t="shared" si="6"/>
        <v>905.0799999999994</v>
      </c>
      <c r="Q25" s="361">
        <f t="shared" si="7"/>
        <v>-0.09647103018517611</v>
      </c>
    </row>
    <row r="26" spans="1:17" ht="18.75" customHeight="1">
      <c r="A26" s="360" t="s">
        <v>86</v>
      </c>
      <c r="B26" s="326">
        <v>149.16199999999998</v>
      </c>
      <c r="C26" s="324">
        <v>0.148</v>
      </c>
      <c r="D26" s="324">
        <f t="shared" si="0"/>
        <v>149.30999999999997</v>
      </c>
      <c r="E26" s="325">
        <f t="shared" si="1"/>
        <v>0.004258962247413101</v>
      </c>
      <c r="F26" s="326">
        <v>246.42700000000002</v>
      </c>
      <c r="G26" s="324">
        <v>0.41</v>
      </c>
      <c r="H26" s="324">
        <f t="shared" si="2"/>
        <v>246.83700000000002</v>
      </c>
      <c r="I26" s="358">
        <f t="shared" si="3"/>
        <v>-0.3951068924026788</v>
      </c>
      <c r="J26" s="326">
        <v>542.617</v>
      </c>
      <c r="K26" s="324">
        <v>0.638</v>
      </c>
      <c r="L26" s="324">
        <f t="shared" si="4"/>
        <v>543.255</v>
      </c>
      <c r="M26" s="325">
        <f t="shared" si="5"/>
        <v>0.0030153110061391063</v>
      </c>
      <c r="N26" s="326">
        <v>1079.575</v>
      </c>
      <c r="O26" s="324">
        <v>2.119</v>
      </c>
      <c r="P26" s="324">
        <f t="shared" si="6"/>
        <v>1081.694</v>
      </c>
      <c r="Q26" s="361">
        <f t="shared" si="7"/>
        <v>-0.4977738621088773</v>
      </c>
    </row>
    <row r="27" spans="1:17" ht="18.75" customHeight="1">
      <c r="A27" s="360" t="s">
        <v>75</v>
      </c>
      <c r="B27" s="326">
        <v>80.21700000000001</v>
      </c>
      <c r="C27" s="324">
        <v>32.475</v>
      </c>
      <c r="D27" s="324">
        <f t="shared" si="0"/>
        <v>112.69200000000001</v>
      </c>
      <c r="E27" s="325">
        <f t="shared" si="1"/>
        <v>0.0032144596717264572</v>
      </c>
      <c r="F27" s="326">
        <v>100</v>
      </c>
      <c r="G27" s="324">
        <v>61.861</v>
      </c>
      <c r="H27" s="324">
        <f t="shared" si="2"/>
        <v>161.861</v>
      </c>
      <c r="I27" s="358">
        <f t="shared" si="3"/>
        <v>-0.30377299040534766</v>
      </c>
      <c r="J27" s="326">
        <v>333.983</v>
      </c>
      <c r="K27" s="324">
        <v>178.99899999999997</v>
      </c>
      <c r="L27" s="324">
        <f t="shared" si="4"/>
        <v>512.982</v>
      </c>
      <c r="M27" s="325">
        <f t="shared" si="5"/>
        <v>0.0028472821613261742</v>
      </c>
      <c r="N27" s="326">
        <v>422.92</v>
      </c>
      <c r="O27" s="324">
        <v>207.74099999999996</v>
      </c>
      <c r="P27" s="324">
        <f t="shared" si="6"/>
        <v>630.661</v>
      </c>
      <c r="Q27" s="361">
        <f t="shared" si="7"/>
        <v>-0.18659628548459473</v>
      </c>
    </row>
    <row r="28" spans="1:17" ht="18.75" customHeight="1">
      <c r="A28" s="360" t="s">
        <v>73</v>
      </c>
      <c r="B28" s="326">
        <v>43.46</v>
      </c>
      <c r="C28" s="324">
        <v>52.62</v>
      </c>
      <c r="D28" s="324">
        <f t="shared" si="0"/>
        <v>96.08</v>
      </c>
      <c r="E28" s="325">
        <f t="shared" si="1"/>
        <v>0.002740614109781333</v>
      </c>
      <c r="F28" s="326">
        <v>10.643</v>
      </c>
      <c r="G28" s="324">
        <v>30.84</v>
      </c>
      <c r="H28" s="324">
        <f t="shared" si="2"/>
        <v>41.483000000000004</v>
      </c>
      <c r="I28" s="358">
        <f t="shared" si="3"/>
        <v>1.316129498830846</v>
      </c>
      <c r="J28" s="326">
        <v>192.38199999999995</v>
      </c>
      <c r="K28" s="324">
        <v>185.209</v>
      </c>
      <c r="L28" s="324">
        <f t="shared" si="4"/>
        <v>377.59099999999995</v>
      </c>
      <c r="M28" s="325">
        <f t="shared" si="5"/>
        <v>0.0020958008635338305</v>
      </c>
      <c r="N28" s="326">
        <v>78.205</v>
      </c>
      <c r="O28" s="324">
        <v>182.59799999999998</v>
      </c>
      <c r="P28" s="324">
        <f t="shared" si="6"/>
        <v>260.803</v>
      </c>
      <c r="Q28" s="361">
        <f t="shared" si="7"/>
        <v>0.44780159737426306</v>
      </c>
    </row>
    <row r="29" spans="1:17" ht="18.75" customHeight="1">
      <c r="A29" s="360" t="s">
        <v>79</v>
      </c>
      <c r="B29" s="326">
        <v>48.944</v>
      </c>
      <c r="C29" s="324">
        <v>29.237</v>
      </c>
      <c r="D29" s="324">
        <f t="shared" si="0"/>
        <v>78.181</v>
      </c>
      <c r="E29" s="325">
        <f t="shared" si="1"/>
        <v>0.002230057782231624</v>
      </c>
      <c r="F29" s="326">
        <v>20.679</v>
      </c>
      <c r="G29" s="324">
        <v>38.612</v>
      </c>
      <c r="H29" s="324">
        <f t="shared" si="2"/>
        <v>59.291</v>
      </c>
      <c r="I29" s="358">
        <f t="shared" si="3"/>
        <v>0.31859810089220963</v>
      </c>
      <c r="J29" s="326">
        <v>288.106</v>
      </c>
      <c r="K29" s="324">
        <v>137.241</v>
      </c>
      <c r="L29" s="324">
        <f t="shared" si="4"/>
        <v>425.347</v>
      </c>
      <c r="M29" s="325">
        <f t="shared" si="5"/>
        <v>0.0023608682672561694</v>
      </c>
      <c r="N29" s="326">
        <v>67.11099999999999</v>
      </c>
      <c r="O29" s="324">
        <v>141.399</v>
      </c>
      <c r="P29" s="324">
        <f t="shared" si="6"/>
        <v>208.51</v>
      </c>
      <c r="Q29" s="361">
        <f t="shared" si="7"/>
        <v>1.0399357344971465</v>
      </c>
    </row>
    <row r="30" spans="1:17" ht="18.75" customHeight="1">
      <c r="A30" s="360" t="s">
        <v>72</v>
      </c>
      <c r="B30" s="326">
        <v>51.882000000000005</v>
      </c>
      <c r="C30" s="324">
        <v>13.199</v>
      </c>
      <c r="D30" s="324">
        <f t="shared" si="0"/>
        <v>65.081</v>
      </c>
      <c r="E30" s="325">
        <f t="shared" si="1"/>
        <v>0.0018563895387039857</v>
      </c>
      <c r="F30" s="326">
        <v>33.825</v>
      </c>
      <c r="G30" s="324">
        <v>3.92</v>
      </c>
      <c r="H30" s="324">
        <f t="shared" si="2"/>
        <v>37.745000000000005</v>
      </c>
      <c r="I30" s="358">
        <f t="shared" si="3"/>
        <v>0.7242283746191547</v>
      </c>
      <c r="J30" s="326">
        <v>230.03800000000007</v>
      </c>
      <c r="K30" s="324">
        <v>41.439</v>
      </c>
      <c r="L30" s="324">
        <f t="shared" si="4"/>
        <v>271.4770000000001</v>
      </c>
      <c r="M30" s="325">
        <f t="shared" si="5"/>
        <v>0.0015068201599867952</v>
      </c>
      <c r="N30" s="326">
        <v>226.41899999999998</v>
      </c>
      <c r="O30" s="324">
        <v>10.936</v>
      </c>
      <c r="P30" s="324">
        <f t="shared" si="6"/>
        <v>237.355</v>
      </c>
      <c r="Q30" s="361">
        <f t="shared" si="7"/>
        <v>0.14375934781234911</v>
      </c>
    </row>
    <row r="31" spans="1:17" ht="18.75" customHeight="1">
      <c r="A31" s="360" t="s">
        <v>81</v>
      </c>
      <c r="B31" s="326">
        <v>44.279</v>
      </c>
      <c r="C31" s="324">
        <v>15.857</v>
      </c>
      <c r="D31" s="324">
        <f t="shared" si="0"/>
        <v>60.136</v>
      </c>
      <c r="E31" s="325">
        <f t="shared" si="1"/>
        <v>0.0017153369078456522</v>
      </c>
      <c r="F31" s="326">
        <v>89.365</v>
      </c>
      <c r="G31" s="324">
        <v>5.657</v>
      </c>
      <c r="H31" s="324">
        <f t="shared" si="2"/>
        <v>95.02199999999999</v>
      </c>
      <c r="I31" s="358">
        <f t="shared" si="3"/>
        <v>-0.367136031655827</v>
      </c>
      <c r="J31" s="326">
        <v>302.469</v>
      </c>
      <c r="K31" s="324">
        <v>107.15899999999999</v>
      </c>
      <c r="L31" s="324">
        <f t="shared" si="4"/>
        <v>409.628</v>
      </c>
      <c r="M31" s="325">
        <f t="shared" si="5"/>
        <v>0.002273620706340024</v>
      </c>
      <c r="N31" s="326">
        <v>339.745</v>
      </c>
      <c r="O31" s="324">
        <v>154.14800000000002</v>
      </c>
      <c r="P31" s="324">
        <f t="shared" si="6"/>
        <v>493.89300000000003</v>
      </c>
      <c r="Q31" s="361">
        <f t="shared" si="7"/>
        <v>-0.17061387790472848</v>
      </c>
    </row>
    <row r="32" spans="1:17" ht="18.75" customHeight="1">
      <c r="A32" s="360" t="s">
        <v>80</v>
      </c>
      <c r="B32" s="326">
        <v>47.345</v>
      </c>
      <c r="C32" s="324">
        <v>7.673</v>
      </c>
      <c r="D32" s="324">
        <f t="shared" si="0"/>
        <v>55.018</v>
      </c>
      <c r="E32" s="325">
        <f t="shared" si="1"/>
        <v>0.0015693495742292818</v>
      </c>
      <c r="F32" s="326">
        <v>66.019</v>
      </c>
      <c r="G32" s="324">
        <v>6.287</v>
      </c>
      <c r="H32" s="324">
        <f t="shared" si="2"/>
        <v>72.30600000000001</v>
      </c>
      <c r="I32" s="358">
        <f t="shared" si="3"/>
        <v>-0.23909495754155963</v>
      </c>
      <c r="J32" s="326">
        <v>232.62</v>
      </c>
      <c r="K32" s="324">
        <v>42.926</v>
      </c>
      <c r="L32" s="324">
        <f t="shared" si="4"/>
        <v>275.546</v>
      </c>
      <c r="M32" s="325">
        <f t="shared" si="5"/>
        <v>0.0015294049507093466</v>
      </c>
      <c r="N32" s="326">
        <v>284.21400000000006</v>
      </c>
      <c r="O32" s="324">
        <v>32.959</v>
      </c>
      <c r="P32" s="324">
        <f t="shared" si="6"/>
        <v>317.17300000000006</v>
      </c>
      <c r="Q32" s="361">
        <f t="shared" si="7"/>
        <v>-0.1312438322303603</v>
      </c>
    </row>
    <row r="33" spans="1:17" ht="18.75" customHeight="1">
      <c r="A33" s="360" t="s">
        <v>76</v>
      </c>
      <c r="B33" s="326">
        <v>45.885</v>
      </c>
      <c r="C33" s="324">
        <v>4.925</v>
      </c>
      <c r="D33" s="324">
        <f t="shared" si="0"/>
        <v>50.809999999999995</v>
      </c>
      <c r="E33" s="325">
        <f t="shared" si="1"/>
        <v>0.0014493193476060526</v>
      </c>
      <c r="F33" s="326">
        <v>44.235</v>
      </c>
      <c r="G33" s="324">
        <v>3.721</v>
      </c>
      <c r="H33" s="324">
        <f t="shared" si="2"/>
        <v>47.956</v>
      </c>
      <c r="I33" s="358">
        <f t="shared" si="3"/>
        <v>0.05951288681291156</v>
      </c>
      <c r="J33" s="326">
        <v>236.02300000000002</v>
      </c>
      <c r="K33" s="324">
        <v>22.88</v>
      </c>
      <c r="L33" s="324">
        <f t="shared" si="4"/>
        <v>258.903</v>
      </c>
      <c r="M33" s="325">
        <f t="shared" si="5"/>
        <v>0.001437028771796731</v>
      </c>
      <c r="N33" s="326">
        <v>225.897</v>
      </c>
      <c r="O33" s="324">
        <v>15.456</v>
      </c>
      <c r="P33" s="324">
        <f t="shared" si="6"/>
        <v>241.35299999999998</v>
      </c>
      <c r="Q33" s="361">
        <f t="shared" si="7"/>
        <v>0.07271506879964229</v>
      </c>
    </row>
    <row r="34" spans="1:17" ht="18.75" customHeight="1">
      <c r="A34" s="360" t="s">
        <v>82</v>
      </c>
      <c r="B34" s="326">
        <v>14.38</v>
      </c>
      <c r="C34" s="324">
        <v>32.251</v>
      </c>
      <c r="D34" s="324">
        <f t="shared" si="0"/>
        <v>46.631</v>
      </c>
      <c r="E34" s="325">
        <f t="shared" si="1"/>
        <v>0.001330116325491396</v>
      </c>
      <c r="F34" s="326">
        <v>22.206</v>
      </c>
      <c r="G34" s="324">
        <v>21.065</v>
      </c>
      <c r="H34" s="324">
        <f t="shared" si="2"/>
        <v>43.271</v>
      </c>
      <c r="I34" s="358">
        <f t="shared" si="3"/>
        <v>0.07765015830463828</v>
      </c>
      <c r="J34" s="326">
        <v>76.028</v>
      </c>
      <c r="K34" s="324">
        <v>93.12700000000001</v>
      </c>
      <c r="L34" s="324">
        <f t="shared" si="4"/>
        <v>169.15500000000003</v>
      </c>
      <c r="M34" s="325">
        <f t="shared" si="5"/>
        <v>0.000938886771853845</v>
      </c>
      <c r="N34" s="326">
        <v>102.928</v>
      </c>
      <c r="O34" s="324">
        <v>81.441</v>
      </c>
      <c r="P34" s="324">
        <f t="shared" si="6"/>
        <v>184.369</v>
      </c>
      <c r="Q34" s="361">
        <f t="shared" si="7"/>
        <v>-0.08251929554317683</v>
      </c>
    </row>
    <row r="35" spans="1:17" ht="18.75" customHeight="1">
      <c r="A35" s="360" t="s">
        <v>83</v>
      </c>
      <c r="B35" s="326">
        <v>28.272</v>
      </c>
      <c r="C35" s="324">
        <v>5.556</v>
      </c>
      <c r="D35" s="324">
        <f t="shared" si="0"/>
        <v>33.827999999999996</v>
      </c>
      <c r="E35" s="325">
        <f t="shared" si="1"/>
        <v>0.0009649197971032778</v>
      </c>
      <c r="F35" s="326">
        <v>103.418</v>
      </c>
      <c r="G35" s="324">
        <v>120.372</v>
      </c>
      <c r="H35" s="324">
        <f t="shared" si="2"/>
        <v>223.79000000000002</v>
      </c>
      <c r="I35" s="358">
        <f t="shared" si="3"/>
        <v>-0.8488404307609814</v>
      </c>
      <c r="J35" s="326">
        <v>41.03</v>
      </c>
      <c r="K35" s="324">
        <v>20.679</v>
      </c>
      <c r="L35" s="324">
        <f t="shared" si="4"/>
        <v>61.709</v>
      </c>
      <c r="M35" s="325">
        <f t="shared" si="5"/>
        <v>0.0003425128657404683</v>
      </c>
      <c r="N35" s="326">
        <v>180.184</v>
      </c>
      <c r="O35" s="324">
        <v>221.046</v>
      </c>
      <c r="P35" s="324">
        <f t="shared" si="6"/>
        <v>401.23</v>
      </c>
      <c r="Q35" s="361">
        <f t="shared" si="7"/>
        <v>-0.8462004336664756</v>
      </c>
    </row>
    <row r="36" spans="1:17" ht="18.75" customHeight="1">
      <c r="A36" s="360" t="s">
        <v>84</v>
      </c>
      <c r="B36" s="326"/>
      <c r="C36" s="324">
        <v>32.608</v>
      </c>
      <c r="D36" s="324">
        <f t="shared" si="0"/>
        <v>32.608</v>
      </c>
      <c r="E36" s="325">
        <f t="shared" si="1"/>
        <v>0.000930120159156429</v>
      </c>
      <c r="F36" s="326">
        <v>1.314</v>
      </c>
      <c r="G36" s="324">
        <v>17.285</v>
      </c>
      <c r="H36" s="324">
        <f t="shared" si="2"/>
        <v>18.599</v>
      </c>
      <c r="I36" s="358">
        <f t="shared" si="3"/>
        <v>0.7532125383085111</v>
      </c>
      <c r="J36" s="326">
        <v>10.871</v>
      </c>
      <c r="K36" s="324">
        <v>119.423</v>
      </c>
      <c r="L36" s="324">
        <f t="shared" si="4"/>
        <v>130.294</v>
      </c>
      <c r="M36" s="325">
        <f t="shared" si="5"/>
        <v>0.0007231906420260996</v>
      </c>
      <c r="N36" s="326">
        <v>5.741</v>
      </c>
      <c r="O36" s="324">
        <v>147.678</v>
      </c>
      <c r="P36" s="324">
        <f t="shared" si="6"/>
        <v>153.41899999999998</v>
      </c>
      <c r="Q36" s="361">
        <f t="shared" si="7"/>
        <v>-0.15073100463436717</v>
      </c>
    </row>
    <row r="37" spans="1:17" ht="18.75" customHeight="1">
      <c r="A37" s="360" t="s">
        <v>47</v>
      </c>
      <c r="B37" s="326">
        <v>18.181</v>
      </c>
      <c r="C37" s="324">
        <v>3.923</v>
      </c>
      <c r="D37" s="324">
        <f t="shared" si="0"/>
        <v>22.104</v>
      </c>
      <c r="E37" s="325">
        <f t="shared" si="1"/>
        <v>0.0006305009812927413</v>
      </c>
      <c r="F37" s="326">
        <v>27.096999999999998</v>
      </c>
      <c r="G37" s="324">
        <v>10.235</v>
      </c>
      <c r="H37" s="324">
        <f t="shared" si="2"/>
        <v>37.331999999999994</v>
      </c>
      <c r="I37" s="358">
        <f t="shared" si="3"/>
        <v>-0.407907425265188</v>
      </c>
      <c r="J37" s="326">
        <v>66.991</v>
      </c>
      <c r="K37" s="324">
        <v>27.005</v>
      </c>
      <c r="L37" s="324">
        <f t="shared" si="4"/>
        <v>93.996</v>
      </c>
      <c r="M37" s="325">
        <f t="shared" si="5"/>
        <v>0.0005217203216409447</v>
      </c>
      <c r="N37" s="326">
        <v>83.371</v>
      </c>
      <c r="O37" s="324">
        <v>59.833000000000006</v>
      </c>
      <c r="P37" s="324">
        <f t="shared" si="6"/>
        <v>143.204</v>
      </c>
      <c r="Q37" s="361">
        <f t="shared" si="7"/>
        <v>-0.34362168654506864</v>
      </c>
    </row>
    <row r="38" spans="1:17" ht="18.75" customHeight="1" thickBot="1">
      <c r="A38" s="362" t="s">
        <v>103</v>
      </c>
      <c r="B38" s="363">
        <v>8.236</v>
      </c>
      <c r="C38" s="364">
        <v>2.671</v>
      </c>
      <c r="D38" s="364">
        <f t="shared" si="0"/>
        <v>10.907</v>
      </c>
      <c r="E38" s="365">
        <f t="shared" si="1"/>
        <v>0.0003111144681035075</v>
      </c>
      <c r="F38" s="363">
        <v>946.068</v>
      </c>
      <c r="G38" s="364">
        <v>572.5160000000001</v>
      </c>
      <c r="H38" s="364">
        <f t="shared" si="2"/>
        <v>1518.584</v>
      </c>
      <c r="I38" s="366">
        <f t="shared" si="3"/>
        <v>-0.9928176511803101</v>
      </c>
      <c r="J38" s="363">
        <v>58.32</v>
      </c>
      <c r="K38" s="364">
        <v>40.302</v>
      </c>
      <c r="L38" s="364">
        <f t="shared" si="4"/>
        <v>98.622</v>
      </c>
      <c r="M38" s="365">
        <f t="shared" si="5"/>
        <v>0.0005473967143375596</v>
      </c>
      <c r="N38" s="363">
        <v>2143.913</v>
      </c>
      <c r="O38" s="364">
        <v>1273.44</v>
      </c>
      <c r="P38" s="364">
        <f t="shared" si="6"/>
        <v>3417.353</v>
      </c>
      <c r="Q38" s="367">
        <f t="shared" si="7"/>
        <v>-0.9711408215656971</v>
      </c>
    </row>
    <row r="39" spans="1:17" ht="15" thickTop="1">
      <c r="A39" s="332" t="s">
        <v>104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</row>
    <row r="40" ht="14.25">
      <c r="A40" s="332" t="s">
        <v>65</v>
      </c>
    </row>
  </sheetData>
  <sheetProtection/>
  <mergeCells count="12">
    <mergeCell ref="A1:Q1"/>
    <mergeCell ref="A2:A4"/>
    <mergeCell ref="E3:E4"/>
    <mergeCell ref="B3:D3"/>
    <mergeCell ref="N3:P3"/>
    <mergeCell ref="Q3:Q4"/>
    <mergeCell ref="F3:H3"/>
    <mergeCell ref="J3:L3"/>
    <mergeCell ref="I3:I4"/>
    <mergeCell ref="M3:M4"/>
    <mergeCell ref="B2:I2"/>
    <mergeCell ref="J2:Q2"/>
  </mergeCells>
  <conditionalFormatting sqref="Q39:Q65536 I39:I65536 Q1:Q4 I1:I4">
    <cfRule type="cellIs" priority="1" dxfId="0" operator="lessThan" stopIfTrue="1">
      <formula>0</formula>
    </cfRule>
  </conditionalFormatting>
  <conditionalFormatting sqref="I5:I38 Q5:Q3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I46"/>
  <sheetViews>
    <sheetView showGridLines="0" zoomScale="88" zoomScaleNormal="88" workbookViewId="0" topLeftCell="A1">
      <selection activeCell="G13" sqref="G13"/>
    </sheetView>
  </sheetViews>
  <sheetFormatPr defaultColWidth="9.140625" defaultRowHeight="12.75"/>
  <cols>
    <col min="1" max="1" width="15.8515625" style="371" customWidth="1"/>
    <col min="2" max="2" width="11.57421875" style="371" customWidth="1"/>
    <col min="3" max="3" width="9.421875" style="371" customWidth="1"/>
    <col min="4" max="4" width="11.421875" style="371" customWidth="1"/>
    <col min="5" max="5" width="9.00390625" style="371" customWidth="1"/>
    <col min="6" max="6" width="12.421875" style="371" customWidth="1"/>
    <col min="7" max="7" width="11.00390625" style="371" bestFit="1" customWidth="1"/>
    <col min="8" max="8" width="12.00390625" style="371" customWidth="1"/>
    <col min="9" max="9" width="8.421875" style="371" customWidth="1"/>
    <col min="10" max="16384" width="9.140625" style="371" customWidth="1"/>
  </cols>
  <sheetData>
    <row r="1" spans="1:9" ht="24" customHeight="1" thickBot="1">
      <c r="A1" s="368" t="s">
        <v>105</v>
      </c>
      <c r="B1" s="369"/>
      <c r="C1" s="369"/>
      <c r="D1" s="369"/>
      <c r="E1" s="369"/>
      <c r="F1" s="369"/>
      <c r="G1" s="369"/>
      <c r="H1" s="369"/>
      <c r="I1" s="370"/>
    </row>
    <row r="2" spans="1:9" s="376" customFormat="1" ht="20.25" customHeight="1" thickBot="1">
      <c r="A2" s="372" t="s">
        <v>106</v>
      </c>
      <c r="B2" s="373" t="s">
        <v>38</v>
      </c>
      <c r="C2" s="374"/>
      <c r="D2" s="374"/>
      <c r="E2" s="375"/>
      <c r="F2" s="374" t="s">
        <v>39</v>
      </c>
      <c r="G2" s="374"/>
      <c r="H2" s="374"/>
      <c r="I2" s="375"/>
    </row>
    <row r="3" spans="1:9" s="382" customFormat="1" ht="26.25" thickBot="1">
      <c r="A3" s="377"/>
      <c r="B3" s="378" t="s">
        <v>40</v>
      </c>
      <c r="C3" s="379" t="s">
        <v>41</v>
      </c>
      <c r="D3" s="378" t="s">
        <v>107</v>
      </c>
      <c r="E3" s="380" t="s">
        <v>43</v>
      </c>
      <c r="F3" s="381" t="s">
        <v>44</v>
      </c>
      <c r="G3" s="380" t="s">
        <v>41</v>
      </c>
      <c r="H3" s="381" t="s">
        <v>45</v>
      </c>
      <c r="I3" s="380" t="s">
        <v>43</v>
      </c>
    </row>
    <row r="4" spans="1:9" s="387" customFormat="1" ht="18" customHeight="1" thickBot="1">
      <c r="A4" s="383" t="s">
        <v>108</v>
      </c>
      <c r="B4" s="384">
        <f>SUM(B5:B44)</f>
        <v>724014</v>
      </c>
      <c r="C4" s="385">
        <f>SUM(C5:C44)</f>
        <v>1.0000000000000004</v>
      </c>
      <c r="D4" s="386">
        <f>SUM(D5:D44)</f>
        <v>747547</v>
      </c>
      <c r="E4" s="385">
        <f aca="true" t="shared" si="0" ref="E4:E44">(B4/D4-1)</f>
        <v>-0.031480294884468796</v>
      </c>
      <c r="F4" s="384">
        <f>SUM(F5:F44)</f>
        <v>3625732</v>
      </c>
      <c r="G4" s="385">
        <f>SUM(G5:G44)</f>
        <v>1.0000000000000002</v>
      </c>
      <c r="H4" s="386">
        <f>SUM(H5:H44)</f>
        <v>3635653</v>
      </c>
      <c r="I4" s="385">
        <f aca="true" t="shared" si="1" ref="I4:I44">(F4/H4-1)</f>
        <v>-0.002728808277357553</v>
      </c>
    </row>
    <row r="5" spans="1:9" s="393" customFormat="1" ht="18" customHeight="1" thickTop="1">
      <c r="A5" s="388" t="s">
        <v>109</v>
      </c>
      <c r="B5" s="389">
        <v>94689</v>
      </c>
      <c r="C5" s="390">
        <f aca="true" t="shared" si="2" ref="C5:C44">B5/$B$4</f>
        <v>0.1307833826417721</v>
      </c>
      <c r="D5" s="389">
        <v>92941</v>
      </c>
      <c r="E5" s="391">
        <f t="shared" si="0"/>
        <v>0.018807630647399876</v>
      </c>
      <c r="F5" s="389">
        <v>418987</v>
      </c>
      <c r="G5" s="391">
        <f aca="true" t="shared" si="3" ref="G5:G44">(F5/$F$4)</f>
        <v>0.115559285683553</v>
      </c>
      <c r="H5" s="392">
        <v>437460</v>
      </c>
      <c r="I5" s="391">
        <f t="shared" si="1"/>
        <v>-0.04222786083299046</v>
      </c>
    </row>
    <row r="6" spans="1:9" s="393" customFormat="1" ht="18" customHeight="1">
      <c r="A6" s="388" t="s">
        <v>110</v>
      </c>
      <c r="B6" s="389">
        <v>92906</v>
      </c>
      <c r="C6" s="390">
        <f t="shared" si="2"/>
        <v>0.12832072307994044</v>
      </c>
      <c r="D6" s="389">
        <v>91067</v>
      </c>
      <c r="E6" s="391">
        <f t="shared" si="0"/>
        <v>0.020193923155478855</v>
      </c>
      <c r="F6" s="389">
        <v>450386</v>
      </c>
      <c r="G6" s="391">
        <f t="shared" si="3"/>
        <v>0.12421933005528263</v>
      </c>
      <c r="H6" s="392">
        <v>433431</v>
      </c>
      <c r="I6" s="391">
        <f t="shared" si="1"/>
        <v>0.039118106457544544</v>
      </c>
    </row>
    <row r="7" spans="1:9" s="393" customFormat="1" ht="18" customHeight="1">
      <c r="A7" s="388" t="s">
        <v>111</v>
      </c>
      <c r="B7" s="389">
        <v>53059</v>
      </c>
      <c r="C7" s="390">
        <f t="shared" si="2"/>
        <v>0.07328449449872516</v>
      </c>
      <c r="D7" s="389">
        <v>54191</v>
      </c>
      <c r="E7" s="391">
        <f t="shared" si="0"/>
        <v>-0.020889077522097788</v>
      </c>
      <c r="F7" s="389">
        <v>281328</v>
      </c>
      <c r="G7" s="391">
        <f t="shared" si="3"/>
        <v>0.07759205589381675</v>
      </c>
      <c r="H7" s="392">
        <v>286054</v>
      </c>
      <c r="I7" s="391">
        <f t="shared" si="1"/>
        <v>-0.016521356107588092</v>
      </c>
    </row>
    <row r="8" spans="1:9" s="393" customFormat="1" ht="18" customHeight="1">
      <c r="A8" s="388" t="s">
        <v>112</v>
      </c>
      <c r="B8" s="389">
        <v>41224</v>
      </c>
      <c r="C8" s="390">
        <f t="shared" si="2"/>
        <v>0.05693812550586038</v>
      </c>
      <c r="D8" s="389">
        <v>50453</v>
      </c>
      <c r="E8" s="391">
        <f t="shared" si="0"/>
        <v>-0.18292272015539213</v>
      </c>
      <c r="F8" s="389">
        <v>226991</v>
      </c>
      <c r="G8" s="391">
        <f t="shared" si="3"/>
        <v>0.06260556489006909</v>
      </c>
      <c r="H8" s="392">
        <v>242844</v>
      </c>
      <c r="I8" s="391">
        <f t="shared" si="1"/>
        <v>-0.06528059165554845</v>
      </c>
    </row>
    <row r="9" spans="1:9" s="393" customFormat="1" ht="18" customHeight="1">
      <c r="A9" s="388" t="s">
        <v>113</v>
      </c>
      <c r="B9" s="389">
        <v>29722</v>
      </c>
      <c r="C9" s="390">
        <f t="shared" si="2"/>
        <v>0.04105169237058952</v>
      </c>
      <c r="D9" s="389">
        <v>33625</v>
      </c>
      <c r="E9" s="391">
        <f t="shared" si="0"/>
        <v>-0.11607434944237915</v>
      </c>
      <c r="F9" s="389">
        <v>143023</v>
      </c>
      <c r="G9" s="391">
        <f t="shared" si="3"/>
        <v>0.03944665518576663</v>
      </c>
      <c r="H9" s="392">
        <v>149270</v>
      </c>
      <c r="I9" s="391">
        <f t="shared" si="1"/>
        <v>-0.0418503383131239</v>
      </c>
    </row>
    <row r="10" spans="1:9" s="393" customFormat="1" ht="18" customHeight="1">
      <c r="A10" s="388" t="s">
        <v>114</v>
      </c>
      <c r="B10" s="389">
        <v>24846</v>
      </c>
      <c r="C10" s="390">
        <f t="shared" si="2"/>
        <v>0.03431701596930446</v>
      </c>
      <c r="D10" s="389">
        <v>23840</v>
      </c>
      <c r="E10" s="391">
        <f t="shared" si="0"/>
        <v>0.0421979865771811</v>
      </c>
      <c r="F10" s="389">
        <v>122036</v>
      </c>
      <c r="G10" s="391">
        <f t="shared" si="3"/>
        <v>0.033658306791566506</v>
      </c>
      <c r="H10" s="392">
        <v>112522</v>
      </c>
      <c r="I10" s="391">
        <f t="shared" si="1"/>
        <v>0.08455235420628848</v>
      </c>
    </row>
    <row r="11" spans="1:9" s="393" customFormat="1" ht="18" customHeight="1">
      <c r="A11" s="388" t="s">
        <v>115</v>
      </c>
      <c r="B11" s="389">
        <v>23506</v>
      </c>
      <c r="C11" s="390">
        <f t="shared" si="2"/>
        <v>0.032466223028836456</v>
      </c>
      <c r="D11" s="389">
        <v>25443</v>
      </c>
      <c r="E11" s="391">
        <f t="shared" si="0"/>
        <v>-0.07613095939944192</v>
      </c>
      <c r="F11" s="389">
        <v>119863</v>
      </c>
      <c r="G11" s="391">
        <f t="shared" si="3"/>
        <v>0.03305897953847665</v>
      </c>
      <c r="H11" s="392">
        <v>120819</v>
      </c>
      <c r="I11" s="391">
        <f t="shared" si="1"/>
        <v>-0.007912662743442711</v>
      </c>
    </row>
    <row r="12" spans="1:9" s="393" customFormat="1" ht="18" customHeight="1">
      <c r="A12" s="388" t="s">
        <v>116</v>
      </c>
      <c r="B12" s="389">
        <v>22393</v>
      </c>
      <c r="C12" s="390">
        <f t="shared" si="2"/>
        <v>0.030928959937238782</v>
      </c>
      <c r="D12" s="389">
        <v>24206</v>
      </c>
      <c r="E12" s="391">
        <f t="shared" si="0"/>
        <v>-0.0748987854251012</v>
      </c>
      <c r="F12" s="389">
        <v>127344</v>
      </c>
      <c r="G12" s="391">
        <f t="shared" si="3"/>
        <v>0.03512228703059134</v>
      </c>
      <c r="H12" s="392">
        <v>124605</v>
      </c>
      <c r="I12" s="391">
        <f t="shared" si="1"/>
        <v>0.021981461418081105</v>
      </c>
    </row>
    <row r="13" spans="1:9" s="393" customFormat="1" ht="18" customHeight="1">
      <c r="A13" s="388" t="s">
        <v>117</v>
      </c>
      <c r="B13" s="389">
        <v>19207</v>
      </c>
      <c r="C13" s="390">
        <f t="shared" si="2"/>
        <v>0.026528492542961878</v>
      </c>
      <c r="D13" s="389">
        <v>20145</v>
      </c>
      <c r="E13" s="391">
        <f t="shared" si="0"/>
        <v>-0.04656242243732933</v>
      </c>
      <c r="F13" s="389">
        <v>101744</v>
      </c>
      <c r="G13" s="391">
        <f t="shared" si="3"/>
        <v>0.0280616438280601</v>
      </c>
      <c r="H13" s="392">
        <v>97617</v>
      </c>
      <c r="I13" s="391">
        <f t="shared" si="1"/>
        <v>0.04227747216161126</v>
      </c>
    </row>
    <row r="14" spans="1:9" s="393" customFormat="1" ht="18" customHeight="1">
      <c r="A14" s="388" t="s">
        <v>118</v>
      </c>
      <c r="B14" s="389">
        <v>15839</v>
      </c>
      <c r="C14" s="390">
        <f t="shared" si="2"/>
        <v>0.021876648794084092</v>
      </c>
      <c r="D14" s="389">
        <v>21644</v>
      </c>
      <c r="E14" s="391">
        <f t="shared" si="0"/>
        <v>-0.26820365921271483</v>
      </c>
      <c r="F14" s="389">
        <v>94523</v>
      </c>
      <c r="G14" s="391">
        <f t="shared" si="3"/>
        <v>0.02607004599347111</v>
      </c>
      <c r="H14" s="392">
        <v>103933</v>
      </c>
      <c r="I14" s="391">
        <f t="shared" si="1"/>
        <v>-0.09053909730307019</v>
      </c>
    </row>
    <row r="15" spans="1:9" s="393" customFormat="1" ht="18" customHeight="1">
      <c r="A15" s="388" t="s">
        <v>119</v>
      </c>
      <c r="B15" s="389">
        <v>13234</v>
      </c>
      <c r="C15" s="390">
        <f t="shared" si="2"/>
        <v>0.018278652070263836</v>
      </c>
      <c r="D15" s="389">
        <v>12849</v>
      </c>
      <c r="E15" s="391">
        <f t="shared" si="0"/>
        <v>0.02996342127792051</v>
      </c>
      <c r="F15" s="389">
        <v>58929</v>
      </c>
      <c r="G15" s="391">
        <f t="shared" si="3"/>
        <v>0.0162529938782017</v>
      </c>
      <c r="H15" s="392">
        <v>59054</v>
      </c>
      <c r="I15" s="391">
        <f t="shared" si="1"/>
        <v>-0.002116706742981034</v>
      </c>
    </row>
    <row r="16" spans="1:9" s="393" customFormat="1" ht="18" customHeight="1">
      <c r="A16" s="388" t="s">
        <v>120</v>
      </c>
      <c r="B16" s="389">
        <v>12720</v>
      </c>
      <c r="C16" s="390">
        <f t="shared" si="2"/>
        <v>0.017568721046830587</v>
      </c>
      <c r="D16" s="389">
        <v>12044</v>
      </c>
      <c r="E16" s="391">
        <f t="shared" si="0"/>
        <v>0.05612753238126866</v>
      </c>
      <c r="F16" s="389">
        <v>58915</v>
      </c>
      <c r="G16" s="391">
        <f t="shared" si="3"/>
        <v>0.016249132588950315</v>
      </c>
      <c r="H16" s="392">
        <v>55947</v>
      </c>
      <c r="I16" s="391">
        <f t="shared" si="1"/>
        <v>0.05305020823279172</v>
      </c>
    </row>
    <row r="17" spans="1:9" s="393" customFormat="1" ht="18" customHeight="1">
      <c r="A17" s="388" t="s">
        <v>121</v>
      </c>
      <c r="B17" s="389">
        <v>12281</v>
      </c>
      <c r="C17" s="390">
        <f t="shared" si="2"/>
        <v>0.016962379180513083</v>
      </c>
      <c r="D17" s="389">
        <v>14037</v>
      </c>
      <c r="E17" s="391">
        <f t="shared" si="0"/>
        <v>-0.12509795540357627</v>
      </c>
      <c r="F17" s="389">
        <v>67780</v>
      </c>
      <c r="G17" s="391">
        <f t="shared" si="3"/>
        <v>0.018694156104201855</v>
      </c>
      <c r="H17" s="392">
        <v>66692</v>
      </c>
      <c r="I17" s="391">
        <f t="shared" si="1"/>
        <v>0.01631380075571287</v>
      </c>
    </row>
    <row r="18" spans="1:9" s="393" customFormat="1" ht="18" customHeight="1">
      <c r="A18" s="388" t="s">
        <v>122</v>
      </c>
      <c r="B18" s="389">
        <v>11946</v>
      </c>
      <c r="C18" s="390">
        <f t="shared" si="2"/>
        <v>0.016499680945396084</v>
      </c>
      <c r="D18" s="389">
        <v>12172</v>
      </c>
      <c r="E18" s="391">
        <f t="shared" si="0"/>
        <v>-0.018567203417679923</v>
      </c>
      <c r="F18" s="389">
        <v>59363</v>
      </c>
      <c r="G18" s="391">
        <f t="shared" si="3"/>
        <v>0.01637269384499461</v>
      </c>
      <c r="H18" s="392">
        <v>63343</v>
      </c>
      <c r="I18" s="391">
        <f t="shared" si="1"/>
        <v>-0.06283251503717857</v>
      </c>
    </row>
    <row r="19" spans="1:9" s="393" customFormat="1" ht="18" customHeight="1">
      <c r="A19" s="388" t="s">
        <v>123</v>
      </c>
      <c r="B19" s="389">
        <v>10797</v>
      </c>
      <c r="C19" s="390">
        <f t="shared" si="2"/>
        <v>0.014912695058382849</v>
      </c>
      <c r="D19" s="389">
        <v>11957</v>
      </c>
      <c r="E19" s="391">
        <f t="shared" si="0"/>
        <v>-0.09701430124613197</v>
      </c>
      <c r="F19" s="389">
        <v>49279</v>
      </c>
      <c r="G19" s="391">
        <f t="shared" si="3"/>
        <v>0.01359146235849754</v>
      </c>
      <c r="H19" s="392">
        <v>54706</v>
      </c>
      <c r="I19" s="391">
        <f t="shared" si="1"/>
        <v>-0.09920301246663987</v>
      </c>
    </row>
    <row r="20" spans="1:9" s="393" customFormat="1" ht="18" customHeight="1">
      <c r="A20" s="388" t="s">
        <v>124</v>
      </c>
      <c r="B20" s="389">
        <v>10471</v>
      </c>
      <c r="C20" s="390">
        <f t="shared" si="2"/>
        <v>0.014462427522119738</v>
      </c>
      <c r="D20" s="389">
        <v>9490</v>
      </c>
      <c r="E20" s="391">
        <f t="shared" si="0"/>
        <v>0.10337197049525826</v>
      </c>
      <c r="F20" s="389">
        <v>46004</v>
      </c>
      <c r="G20" s="391">
        <f t="shared" si="3"/>
        <v>0.012688196480048718</v>
      </c>
      <c r="H20" s="392">
        <v>41903</v>
      </c>
      <c r="I20" s="391">
        <f t="shared" si="1"/>
        <v>0.0978688876691407</v>
      </c>
    </row>
    <row r="21" spans="1:9" s="393" customFormat="1" ht="18" customHeight="1">
      <c r="A21" s="388" t="s">
        <v>125</v>
      </c>
      <c r="B21" s="389">
        <v>9781</v>
      </c>
      <c r="C21" s="390">
        <f t="shared" si="2"/>
        <v>0.013509407276654872</v>
      </c>
      <c r="D21" s="389">
        <v>10274</v>
      </c>
      <c r="E21" s="391">
        <f t="shared" si="0"/>
        <v>-0.04798520537278572</v>
      </c>
      <c r="F21" s="389">
        <v>50362</v>
      </c>
      <c r="G21" s="391">
        <f t="shared" si="3"/>
        <v>0.013890160662729623</v>
      </c>
      <c r="H21" s="392">
        <v>45999</v>
      </c>
      <c r="I21" s="391">
        <f t="shared" si="1"/>
        <v>0.09484988804104444</v>
      </c>
    </row>
    <row r="22" spans="1:9" s="393" customFormat="1" ht="18" customHeight="1">
      <c r="A22" s="388" t="s">
        <v>126</v>
      </c>
      <c r="B22" s="389">
        <v>9113</v>
      </c>
      <c r="C22" s="390">
        <f t="shared" si="2"/>
        <v>0.012586773183943956</v>
      </c>
      <c r="D22" s="389">
        <v>6597</v>
      </c>
      <c r="E22" s="391">
        <f t="shared" si="0"/>
        <v>0.3813854782476884</v>
      </c>
      <c r="F22" s="389">
        <v>47046</v>
      </c>
      <c r="G22" s="391">
        <f t="shared" si="3"/>
        <v>0.012975586722901748</v>
      </c>
      <c r="H22" s="392">
        <v>34339</v>
      </c>
      <c r="I22" s="391">
        <f t="shared" si="1"/>
        <v>0.3700457206092198</v>
      </c>
    </row>
    <row r="23" spans="1:9" s="393" customFormat="1" ht="18" customHeight="1">
      <c r="A23" s="388" t="s">
        <v>127</v>
      </c>
      <c r="B23" s="389">
        <v>8604</v>
      </c>
      <c r="C23" s="390">
        <f t="shared" si="2"/>
        <v>0.011883748104318425</v>
      </c>
      <c r="D23" s="389">
        <v>9195</v>
      </c>
      <c r="E23" s="391">
        <f t="shared" si="0"/>
        <v>-0.06427406199021202</v>
      </c>
      <c r="F23" s="389">
        <v>43324</v>
      </c>
      <c r="G23" s="391">
        <f t="shared" si="3"/>
        <v>0.011949035394783728</v>
      </c>
      <c r="H23" s="392">
        <v>44427</v>
      </c>
      <c r="I23" s="391">
        <f t="shared" si="1"/>
        <v>-0.02482724469354225</v>
      </c>
    </row>
    <row r="24" spans="1:9" s="393" customFormat="1" ht="18" customHeight="1">
      <c r="A24" s="388" t="s">
        <v>128</v>
      </c>
      <c r="B24" s="389">
        <v>8347</v>
      </c>
      <c r="C24" s="390">
        <f t="shared" si="2"/>
        <v>0.0115287825926018</v>
      </c>
      <c r="D24" s="389">
        <v>8576</v>
      </c>
      <c r="E24" s="391">
        <f t="shared" si="0"/>
        <v>-0.026702425373134275</v>
      </c>
      <c r="F24" s="389">
        <v>42907</v>
      </c>
      <c r="G24" s="391">
        <f t="shared" si="3"/>
        <v>0.011834024136367497</v>
      </c>
      <c r="H24" s="392">
        <v>45385</v>
      </c>
      <c r="I24" s="391">
        <f t="shared" si="1"/>
        <v>-0.0545995372920568</v>
      </c>
    </row>
    <row r="25" spans="1:9" s="393" customFormat="1" ht="18" customHeight="1">
      <c r="A25" s="388" t="s">
        <v>129</v>
      </c>
      <c r="B25" s="389">
        <v>8190</v>
      </c>
      <c r="C25" s="390">
        <f t="shared" si="2"/>
        <v>0.011311935957039505</v>
      </c>
      <c r="D25" s="389">
        <v>8200</v>
      </c>
      <c r="E25" s="391">
        <f t="shared" si="0"/>
        <v>-0.0012195121951219523</v>
      </c>
      <c r="F25" s="389">
        <v>36729</v>
      </c>
      <c r="G25" s="391">
        <f t="shared" si="3"/>
        <v>0.010130092351006639</v>
      </c>
      <c r="H25" s="392">
        <v>41079</v>
      </c>
      <c r="I25" s="391">
        <f t="shared" si="1"/>
        <v>-0.1058935222376397</v>
      </c>
    </row>
    <row r="26" spans="1:9" s="393" customFormat="1" ht="18" customHeight="1">
      <c r="A26" s="388" t="s">
        <v>130</v>
      </c>
      <c r="B26" s="389">
        <v>8148</v>
      </c>
      <c r="C26" s="390">
        <f t="shared" si="2"/>
        <v>0.011253926029054687</v>
      </c>
      <c r="D26" s="389">
        <v>8075</v>
      </c>
      <c r="E26" s="391">
        <f t="shared" si="0"/>
        <v>0.009040247678018476</v>
      </c>
      <c r="F26" s="389">
        <v>42056</v>
      </c>
      <c r="G26" s="391">
        <f t="shared" si="3"/>
        <v>0.011599312911158354</v>
      </c>
      <c r="H26" s="392">
        <v>36789</v>
      </c>
      <c r="I26" s="391">
        <f t="shared" si="1"/>
        <v>0.1431677947212482</v>
      </c>
    </row>
    <row r="27" spans="1:9" s="393" customFormat="1" ht="18" customHeight="1">
      <c r="A27" s="388" t="s">
        <v>131</v>
      </c>
      <c r="B27" s="389">
        <v>6750</v>
      </c>
      <c r="C27" s="390">
        <f t="shared" si="2"/>
        <v>0.009323024140417174</v>
      </c>
      <c r="D27" s="389">
        <v>6247</v>
      </c>
      <c r="E27" s="391">
        <f t="shared" si="0"/>
        <v>0.08051864895149663</v>
      </c>
      <c r="F27" s="389">
        <v>30625</v>
      </c>
      <c r="G27" s="391">
        <f t="shared" si="3"/>
        <v>0.008446570237403096</v>
      </c>
      <c r="H27" s="392">
        <v>28627</v>
      </c>
      <c r="I27" s="391">
        <f t="shared" si="1"/>
        <v>0.06979425018339325</v>
      </c>
    </row>
    <row r="28" spans="1:9" s="393" customFormat="1" ht="18" customHeight="1">
      <c r="A28" s="388" t="s">
        <v>132</v>
      </c>
      <c r="B28" s="389">
        <v>6384</v>
      </c>
      <c r="C28" s="390">
        <f t="shared" si="2"/>
        <v>0.008817509053692331</v>
      </c>
      <c r="D28" s="389">
        <v>6852</v>
      </c>
      <c r="E28" s="391">
        <f t="shared" si="0"/>
        <v>-0.06830122591943955</v>
      </c>
      <c r="F28" s="389">
        <v>35834</v>
      </c>
      <c r="G28" s="391">
        <f t="shared" si="3"/>
        <v>0.009883245645293144</v>
      </c>
      <c r="H28" s="392">
        <v>35599</v>
      </c>
      <c r="I28" s="391">
        <f t="shared" si="1"/>
        <v>0.006601309025534352</v>
      </c>
    </row>
    <row r="29" spans="1:9" s="393" customFormat="1" ht="18" customHeight="1">
      <c r="A29" s="388" t="s">
        <v>133</v>
      </c>
      <c r="B29" s="389">
        <v>6113</v>
      </c>
      <c r="C29" s="390">
        <f t="shared" si="2"/>
        <v>0.008443206899314102</v>
      </c>
      <c r="D29" s="389">
        <v>5332</v>
      </c>
      <c r="E29" s="391">
        <f t="shared" si="0"/>
        <v>0.14647411852963232</v>
      </c>
      <c r="F29" s="389">
        <v>29714</v>
      </c>
      <c r="G29" s="391">
        <f t="shared" si="3"/>
        <v>0.00819531062968802</v>
      </c>
      <c r="H29" s="392">
        <v>27401</v>
      </c>
      <c r="I29" s="391">
        <f t="shared" si="1"/>
        <v>0.0844129776285536</v>
      </c>
    </row>
    <row r="30" spans="1:9" s="393" customFormat="1" ht="18" customHeight="1">
      <c r="A30" s="388" t="s">
        <v>134</v>
      </c>
      <c r="B30" s="389">
        <v>6071</v>
      </c>
      <c r="C30" s="390">
        <f t="shared" si="2"/>
        <v>0.008385196971329284</v>
      </c>
      <c r="D30" s="389">
        <v>6780</v>
      </c>
      <c r="E30" s="391">
        <f t="shared" si="0"/>
        <v>-0.10457227138643066</v>
      </c>
      <c r="F30" s="389">
        <v>36650</v>
      </c>
      <c r="G30" s="391">
        <f t="shared" si="3"/>
        <v>0.010108303647373827</v>
      </c>
      <c r="H30" s="392">
        <v>37775</v>
      </c>
      <c r="I30" s="391">
        <f t="shared" si="1"/>
        <v>-0.02978160158835208</v>
      </c>
    </row>
    <row r="31" spans="1:9" s="393" customFormat="1" ht="18" customHeight="1">
      <c r="A31" s="388" t="s">
        <v>135</v>
      </c>
      <c r="B31" s="389">
        <v>6046</v>
      </c>
      <c r="C31" s="390">
        <f t="shared" si="2"/>
        <v>0.008350667252290701</v>
      </c>
      <c r="D31" s="389">
        <v>6334</v>
      </c>
      <c r="E31" s="391">
        <f t="shared" si="0"/>
        <v>-0.045468898010735725</v>
      </c>
      <c r="F31" s="389">
        <v>31040</v>
      </c>
      <c r="G31" s="391">
        <f t="shared" si="3"/>
        <v>0.00856102988306913</v>
      </c>
      <c r="H31" s="392">
        <v>29417</v>
      </c>
      <c r="I31" s="391">
        <f t="shared" si="1"/>
        <v>0.05517217935207541</v>
      </c>
    </row>
    <row r="32" spans="1:9" s="393" customFormat="1" ht="18" customHeight="1">
      <c r="A32" s="388" t="s">
        <v>136</v>
      </c>
      <c r="B32" s="389">
        <v>5706</v>
      </c>
      <c r="C32" s="390">
        <f t="shared" si="2"/>
        <v>0.007881063073365984</v>
      </c>
      <c r="D32" s="389">
        <v>5404</v>
      </c>
      <c r="E32" s="391">
        <f t="shared" si="0"/>
        <v>0.05588452997779414</v>
      </c>
      <c r="F32" s="389">
        <v>27889</v>
      </c>
      <c r="G32" s="391">
        <f t="shared" si="3"/>
        <v>0.007691963995132569</v>
      </c>
      <c r="H32" s="392">
        <v>28407</v>
      </c>
      <c r="I32" s="391">
        <f t="shared" si="1"/>
        <v>-0.018234942091737927</v>
      </c>
    </row>
    <row r="33" spans="1:9" s="393" customFormat="1" ht="18" customHeight="1">
      <c r="A33" s="388" t="s">
        <v>137</v>
      </c>
      <c r="B33" s="389">
        <v>5236</v>
      </c>
      <c r="C33" s="390">
        <f t="shared" si="2"/>
        <v>0.00723190435544064</v>
      </c>
      <c r="D33" s="389">
        <v>6022</v>
      </c>
      <c r="E33" s="391">
        <f t="shared" si="0"/>
        <v>-0.13052142145466628</v>
      </c>
      <c r="F33" s="389">
        <v>24723</v>
      </c>
      <c r="G33" s="391">
        <f t="shared" si="3"/>
        <v>0.006818761011569526</v>
      </c>
      <c r="H33" s="392">
        <v>27575</v>
      </c>
      <c r="I33" s="391">
        <f t="shared" si="1"/>
        <v>-0.10342701722574799</v>
      </c>
    </row>
    <row r="34" spans="1:9" s="393" customFormat="1" ht="18" customHeight="1">
      <c r="A34" s="388" t="s">
        <v>138</v>
      </c>
      <c r="B34" s="389">
        <v>5136</v>
      </c>
      <c r="C34" s="390">
        <f t="shared" si="2"/>
        <v>0.007093785479286312</v>
      </c>
      <c r="D34" s="389">
        <v>5704</v>
      </c>
      <c r="E34" s="391">
        <f t="shared" si="0"/>
        <v>-0.09957924263674611</v>
      </c>
      <c r="F34" s="389">
        <v>28139</v>
      </c>
      <c r="G34" s="391">
        <f t="shared" si="3"/>
        <v>0.0077609155889072886</v>
      </c>
      <c r="H34" s="392">
        <v>32955</v>
      </c>
      <c r="I34" s="391">
        <f t="shared" si="1"/>
        <v>-0.14613867394932478</v>
      </c>
    </row>
    <row r="35" spans="1:9" s="393" customFormat="1" ht="18" customHeight="1">
      <c r="A35" s="388" t="s">
        <v>139</v>
      </c>
      <c r="B35" s="389">
        <v>4695</v>
      </c>
      <c r="C35" s="390">
        <f t="shared" si="2"/>
        <v>0.006484681235445724</v>
      </c>
      <c r="D35" s="389">
        <v>4300</v>
      </c>
      <c r="E35" s="391">
        <f t="shared" si="0"/>
        <v>0.0918604651162791</v>
      </c>
      <c r="F35" s="389">
        <v>22578</v>
      </c>
      <c r="G35" s="391">
        <f t="shared" si="3"/>
        <v>0.006227156336982435</v>
      </c>
      <c r="H35" s="392">
        <v>20519</v>
      </c>
      <c r="I35" s="391">
        <f t="shared" si="1"/>
        <v>0.10034602076124566</v>
      </c>
    </row>
    <row r="36" spans="1:9" s="393" customFormat="1" ht="18" customHeight="1">
      <c r="A36" s="388" t="s">
        <v>140</v>
      </c>
      <c r="B36" s="389">
        <v>4657</v>
      </c>
      <c r="C36" s="390">
        <f t="shared" si="2"/>
        <v>0.006432196062507079</v>
      </c>
      <c r="D36" s="389">
        <v>4464</v>
      </c>
      <c r="E36" s="391">
        <f t="shared" si="0"/>
        <v>0.04323476702508966</v>
      </c>
      <c r="F36" s="389">
        <v>23108</v>
      </c>
      <c r="G36" s="391">
        <f t="shared" si="3"/>
        <v>0.00637333371578484</v>
      </c>
      <c r="H36" s="392">
        <v>24615</v>
      </c>
      <c r="I36" s="391">
        <f t="shared" si="1"/>
        <v>-0.06122283160674391</v>
      </c>
    </row>
    <row r="37" spans="1:9" s="393" customFormat="1" ht="18" customHeight="1">
      <c r="A37" s="388" t="s">
        <v>141</v>
      </c>
      <c r="B37" s="389">
        <v>3869</v>
      </c>
      <c r="C37" s="390">
        <f t="shared" si="2"/>
        <v>0.00534381931841097</v>
      </c>
      <c r="D37" s="389">
        <v>4575</v>
      </c>
      <c r="E37" s="391">
        <f t="shared" si="0"/>
        <v>-0.15431693989071038</v>
      </c>
      <c r="F37" s="389">
        <v>18195</v>
      </c>
      <c r="G37" s="391">
        <f t="shared" si="3"/>
        <v>0.005018296994924059</v>
      </c>
      <c r="H37" s="392">
        <v>20948</v>
      </c>
      <c r="I37" s="391">
        <f t="shared" si="1"/>
        <v>-0.13142066068359748</v>
      </c>
    </row>
    <row r="38" spans="1:9" s="393" customFormat="1" ht="18" customHeight="1">
      <c r="A38" s="388" t="s">
        <v>142</v>
      </c>
      <c r="B38" s="389">
        <v>3447</v>
      </c>
      <c r="C38" s="390">
        <f t="shared" si="2"/>
        <v>0.004760957661039704</v>
      </c>
      <c r="D38" s="389">
        <v>3299</v>
      </c>
      <c r="E38" s="391">
        <f t="shared" si="0"/>
        <v>0.04486207941800546</v>
      </c>
      <c r="F38" s="389">
        <v>15279</v>
      </c>
      <c r="G38" s="391">
        <f t="shared" si="3"/>
        <v>0.004214045605135735</v>
      </c>
      <c r="H38" s="392">
        <v>14905</v>
      </c>
      <c r="I38" s="391">
        <f t="shared" si="1"/>
        <v>0.02509225092250933</v>
      </c>
    </row>
    <row r="39" spans="1:9" s="393" customFormat="1" ht="18" customHeight="1">
      <c r="A39" s="388" t="s">
        <v>143</v>
      </c>
      <c r="B39" s="389">
        <v>3144</v>
      </c>
      <c r="C39" s="390">
        <f t="shared" si="2"/>
        <v>0.004342457466292088</v>
      </c>
      <c r="D39" s="389">
        <v>3128</v>
      </c>
      <c r="E39" s="391">
        <f t="shared" si="0"/>
        <v>0.005115089514066584</v>
      </c>
      <c r="F39" s="389">
        <v>16949</v>
      </c>
      <c r="G39" s="391">
        <f t="shared" si="3"/>
        <v>0.004674642251550859</v>
      </c>
      <c r="H39" s="392">
        <v>17952</v>
      </c>
      <c r="I39" s="391">
        <f t="shared" si="1"/>
        <v>-0.055871212121212155</v>
      </c>
    </row>
    <row r="40" spans="1:9" s="393" customFormat="1" ht="18" customHeight="1">
      <c r="A40" s="388" t="s">
        <v>144</v>
      </c>
      <c r="B40" s="389">
        <v>3004</v>
      </c>
      <c r="C40" s="390">
        <f t="shared" si="2"/>
        <v>0.004149091039676029</v>
      </c>
      <c r="D40" s="389">
        <v>4202</v>
      </c>
      <c r="E40" s="391">
        <f t="shared" si="0"/>
        <v>-0.28510233222275105</v>
      </c>
      <c r="F40" s="389">
        <v>14940</v>
      </c>
      <c r="G40" s="391">
        <f t="shared" si="3"/>
        <v>0.0041205472439772165</v>
      </c>
      <c r="H40" s="392">
        <v>13388</v>
      </c>
      <c r="I40" s="391">
        <f t="shared" si="1"/>
        <v>0.11592470869435312</v>
      </c>
    </row>
    <row r="41" spans="1:9" s="393" customFormat="1" ht="18" customHeight="1">
      <c r="A41" s="388" t="s">
        <v>145</v>
      </c>
      <c r="B41" s="389">
        <v>2995</v>
      </c>
      <c r="C41" s="390">
        <f t="shared" si="2"/>
        <v>0.004136660340822139</v>
      </c>
      <c r="D41" s="389">
        <v>2909</v>
      </c>
      <c r="E41" s="391">
        <f t="shared" si="0"/>
        <v>0.029563423856995508</v>
      </c>
      <c r="F41" s="389">
        <v>12489</v>
      </c>
      <c r="G41" s="391">
        <f t="shared" si="3"/>
        <v>0.00344454581860987</v>
      </c>
      <c r="H41" s="392">
        <v>13533</v>
      </c>
      <c r="I41" s="391">
        <f t="shared" si="1"/>
        <v>-0.077144757260031</v>
      </c>
    </row>
    <row r="42" spans="1:9" s="393" customFormat="1" ht="18" customHeight="1">
      <c r="A42" s="388" t="s">
        <v>146</v>
      </c>
      <c r="B42" s="389">
        <v>2505</v>
      </c>
      <c r="C42" s="390">
        <f t="shared" si="2"/>
        <v>0.0034598778476659293</v>
      </c>
      <c r="D42" s="389">
        <v>2734</v>
      </c>
      <c r="E42" s="391">
        <f t="shared" si="0"/>
        <v>-0.08376005852231161</v>
      </c>
      <c r="F42" s="389">
        <v>10882</v>
      </c>
      <c r="G42" s="391">
        <f t="shared" si="3"/>
        <v>0.003001324973825975</v>
      </c>
      <c r="H42" s="392">
        <v>13742</v>
      </c>
      <c r="I42" s="391">
        <f t="shared" si="1"/>
        <v>-0.20812108863338674</v>
      </c>
    </row>
    <row r="43" spans="1:9" s="393" customFormat="1" ht="18" customHeight="1">
      <c r="A43" s="388" t="s">
        <v>147</v>
      </c>
      <c r="B43" s="389">
        <v>1539</v>
      </c>
      <c r="C43" s="390">
        <f t="shared" si="2"/>
        <v>0.0021256495040151155</v>
      </c>
      <c r="D43" s="389">
        <v>1785</v>
      </c>
      <c r="E43" s="391">
        <f t="shared" si="0"/>
        <v>-0.13781512605042012</v>
      </c>
      <c r="F43" s="389">
        <v>9234</v>
      </c>
      <c r="G43" s="391">
        <f t="shared" si="3"/>
        <v>0.0025467960676630263</v>
      </c>
      <c r="H43" s="392">
        <v>9361</v>
      </c>
      <c r="I43" s="391">
        <f t="shared" si="1"/>
        <v>-0.013566926610404817</v>
      </c>
    </row>
    <row r="44" spans="1:9" s="393" customFormat="1" ht="18" customHeight="1" thickBot="1">
      <c r="A44" s="394" t="s">
        <v>148</v>
      </c>
      <c r="B44" s="395">
        <v>105694</v>
      </c>
      <c r="C44" s="396">
        <f t="shared" si="2"/>
        <v>0.14598336496255598</v>
      </c>
      <c r="D44" s="395">
        <v>106455</v>
      </c>
      <c r="E44" s="397">
        <f t="shared" si="0"/>
        <v>-0.007148560424592554</v>
      </c>
      <c r="F44" s="395">
        <v>548545</v>
      </c>
      <c r="G44" s="397">
        <f t="shared" si="3"/>
        <v>0.15129220802861326</v>
      </c>
      <c r="H44" s="398">
        <v>540716</v>
      </c>
      <c r="I44" s="397">
        <f t="shared" si="1"/>
        <v>0.014478950132786883</v>
      </c>
    </row>
    <row r="45" ht="14.25">
      <c r="A45" s="216" t="s">
        <v>149</v>
      </c>
    </row>
    <row r="46" ht="9.75" customHeight="1">
      <c r="A46" s="216"/>
    </row>
  </sheetData>
  <sheetProtection/>
  <mergeCells count="4">
    <mergeCell ref="B2:E2"/>
    <mergeCell ref="F2:I2"/>
    <mergeCell ref="A2:A3"/>
    <mergeCell ref="A1:I1"/>
  </mergeCells>
  <conditionalFormatting sqref="I45:I65536 I1:I3 E1:E3 E45:E65536">
    <cfRule type="cellIs" priority="1" dxfId="0" operator="lessThan" stopIfTrue="1">
      <formula>0</formula>
    </cfRule>
  </conditionalFormatting>
  <conditionalFormatting sqref="E4:E44 I4:I4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47" right="0.24" top="0.36" bottom="0.18" header="0.25" footer="0.18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="95" zoomScaleNormal="95" workbookViewId="0" topLeftCell="A1">
      <selection activeCell="I20" sqref="I20"/>
    </sheetView>
  </sheetViews>
  <sheetFormatPr defaultColWidth="10.8515625" defaultRowHeight="12.75"/>
  <cols>
    <col min="1" max="1" width="17.28125" style="402" customWidth="1"/>
    <col min="2" max="2" width="11.57421875" style="402" customWidth="1"/>
    <col min="3" max="3" width="12.7109375" style="467" customWidth="1"/>
    <col min="4" max="4" width="11.28125" style="402" customWidth="1"/>
    <col min="5" max="5" width="9.140625" style="467" customWidth="1"/>
    <col min="6" max="6" width="12.140625" style="402" customWidth="1"/>
    <col min="7" max="7" width="12.140625" style="467" customWidth="1"/>
    <col min="8" max="8" width="11.7109375" style="402" customWidth="1"/>
    <col min="9" max="9" width="9.421875" style="467" customWidth="1"/>
    <col min="10" max="16384" width="10.8515625" style="402" customWidth="1"/>
  </cols>
  <sheetData>
    <row r="1" spans="1:9" ht="24.75" customHeight="1" thickBot="1">
      <c r="A1" s="399" t="s">
        <v>150</v>
      </c>
      <c r="B1" s="400"/>
      <c r="C1" s="400"/>
      <c r="D1" s="400"/>
      <c r="E1" s="400"/>
      <c r="F1" s="400"/>
      <c r="G1" s="400"/>
      <c r="H1" s="400"/>
      <c r="I1" s="401"/>
    </row>
    <row r="2" spans="1:9" ht="14.25" thickBot="1">
      <c r="A2" s="403" t="s">
        <v>151</v>
      </c>
      <c r="B2" s="404" t="s">
        <v>38</v>
      </c>
      <c r="C2" s="405"/>
      <c r="D2" s="405"/>
      <c r="E2" s="406"/>
      <c r="F2" s="405" t="s">
        <v>39</v>
      </c>
      <c r="G2" s="405"/>
      <c r="H2" s="405"/>
      <c r="I2" s="406"/>
    </row>
    <row r="3" spans="1:9" s="411" customFormat="1" ht="31.5" customHeight="1" thickBot="1">
      <c r="A3" s="407"/>
      <c r="B3" s="408" t="s">
        <v>40</v>
      </c>
      <c r="C3" s="409" t="s">
        <v>41</v>
      </c>
      <c r="D3" s="408" t="s">
        <v>42</v>
      </c>
      <c r="E3" s="410" t="s">
        <v>43</v>
      </c>
      <c r="F3" s="408" t="s">
        <v>44</v>
      </c>
      <c r="G3" s="409" t="s">
        <v>41</v>
      </c>
      <c r="H3" s="408" t="s">
        <v>45</v>
      </c>
      <c r="I3" s="410" t="s">
        <v>43</v>
      </c>
    </row>
    <row r="4" spans="1:9" s="417" customFormat="1" ht="15" customHeight="1" thickBot="1">
      <c r="A4" s="412" t="s">
        <v>3</v>
      </c>
      <c r="B4" s="413">
        <f>B5+B10+B16+B21+B26+B31+B36+B41+B49+B45</f>
        <v>724014</v>
      </c>
      <c r="C4" s="414">
        <f aca="true" t="shared" si="0" ref="C4:C36">(B4/$B$4)</f>
        <v>1</v>
      </c>
      <c r="D4" s="415">
        <f>D5+D10+D16+D21+D26+D31+D36+D41+D49+D45</f>
        <v>747547</v>
      </c>
      <c r="E4" s="416">
        <f aca="true" t="shared" si="1" ref="E4:E11">(B4/D4-1)</f>
        <v>-0.031480294884468796</v>
      </c>
      <c r="F4" s="413">
        <f>F5+F10+F16+F21+F26+F31+F36+F41+F49+F45</f>
        <v>3625732</v>
      </c>
      <c r="G4" s="414">
        <f aca="true" t="shared" si="2" ref="G4:G36">(F4/$F$4)</f>
        <v>1</v>
      </c>
      <c r="H4" s="415">
        <f>H5+H10+H16+H21+H26+H31+H36+H41+H49+H45</f>
        <v>3635653</v>
      </c>
      <c r="I4" s="416">
        <f aca="true" t="shared" si="3" ref="I4:I11">(F4/H4-1)</f>
        <v>-0.002728808277357553</v>
      </c>
    </row>
    <row r="5" spans="1:15" s="424" customFormat="1" ht="15.75" customHeight="1" thickTop="1">
      <c r="A5" s="418" t="s">
        <v>109</v>
      </c>
      <c r="B5" s="419">
        <f>SUM(B6:B9)</f>
        <v>94689</v>
      </c>
      <c r="C5" s="420">
        <f t="shared" si="0"/>
        <v>0.1307833826417721</v>
      </c>
      <c r="D5" s="421">
        <f>SUM(D6:D9)</f>
        <v>92941</v>
      </c>
      <c r="E5" s="422">
        <f t="shared" si="1"/>
        <v>0.018807630647399876</v>
      </c>
      <c r="F5" s="419">
        <f>SUM(F6:F9)</f>
        <v>418987</v>
      </c>
      <c r="G5" s="420">
        <f t="shared" si="2"/>
        <v>0.115559285683553</v>
      </c>
      <c r="H5" s="421">
        <f>SUM(H6:H9)</f>
        <v>437460</v>
      </c>
      <c r="I5" s="423">
        <f t="shared" si="3"/>
        <v>-0.04222786083299046</v>
      </c>
      <c r="K5" s="425"/>
      <c r="L5" s="426"/>
      <c r="M5" s="425"/>
      <c r="N5" s="425"/>
      <c r="O5" s="425"/>
    </row>
    <row r="6" spans="1:10" ht="15.75" customHeight="1">
      <c r="A6" s="427" t="s">
        <v>46</v>
      </c>
      <c r="B6" s="428">
        <v>60875</v>
      </c>
      <c r="C6" s="429">
        <f t="shared" si="0"/>
        <v>0.08407986585894747</v>
      </c>
      <c r="D6" s="430">
        <v>67307</v>
      </c>
      <c r="E6" s="431">
        <f t="shared" si="1"/>
        <v>-0.09556212578186518</v>
      </c>
      <c r="F6" s="428">
        <v>297962</v>
      </c>
      <c r="G6" s="429">
        <f t="shared" si="2"/>
        <v>0.08217981913721147</v>
      </c>
      <c r="H6" s="430">
        <v>311955</v>
      </c>
      <c r="I6" s="432">
        <f t="shared" si="3"/>
        <v>-0.04485582856501735</v>
      </c>
      <c r="J6" s="433"/>
    </row>
    <row r="7" spans="1:10" ht="15.75" customHeight="1">
      <c r="A7" s="427" t="s">
        <v>48</v>
      </c>
      <c r="B7" s="428">
        <v>17011</v>
      </c>
      <c r="C7" s="429">
        <f t="shared" si="0"/>
        <v>0.023495402022612823</v>
      </c>
      <c r="D7" s="430">
        <v>17977</v>
      </c>
      <c r="E7" s="431">
        <f>(B7/D7-1)</f>
        <v>-0.05373532847527396</v>
      </c>
      <c r="F7" s="428">
        <v>68520</v>
      </c>
      <c r="G7" s="429">
        <f t="shared" si="2"/>
        <v>0.018898252821775024</v>
      </c>
      <c r="H7" s="430">
        <v>81137</v>
      </c>
      <c r="I7" s="432">
        <f>(F7/H7-1)</f>
        <v>-0.15550242182974472</v>
      </c>
      <c r="J7" s="433"/>
    </row>
    <row r="8" spans="1:10" ht="15.75" customHeight="1">
      <c r="A8" s="427" t="s">
        <v>47</v>
      </c>
      <c r="B8" s="428">
        <v>10336</v>
      </c>
      <c r="C8" s="429">
        <f t="shared" si="0"/>
        <v>0.014275967039311395</v>
      </c>
      <c r="D8" s="430">
        <v>7657</v>
      </c>
      <c r="E8" s="431">
        <f t="shared" si="1"/>
        <v>0.3498759305210919</v>
      </c>
      <c r="F8" s="428">
        <v>39073</v>
      </c>
      <c r="G8" s="429">
        <f t="shared" si="2"/>
        <v>0.010776582494238405</v>
      </c>
      <c r="H8" s="430">
        <v>44222</v>
      </c>
      <c r="I8" s="432">
        <f t="shared" si="3"/>
        <v>-0.11643525846863556</v>
      </c>
      <c r="J8" s="433"/>
    </row>
    <row r="9" spans="1:10" ht="15.75" customHeight="1" thickBot="1">
      <c r="A9" s="427" t="s">
        <v>103</v>
      </c>
      <c r="B9" s="428">
        <v>6467</v>
      </c>
      <c r="C9" s="429">
        <f t="shared" si="0"/>
        <v>0.008932147720900424</v>
      </c>
      <c r="D9" s="430">
        <v>0</v>
      </c>
      <c r="E9" s="431"/>
      <c r="F9" s="428">
        <v>13432</v>
      </c>
      <c r="G9" s="429">
        <f t="shared" si="2"/>
        <v>0.00370463123032811</v>
      </c>
      <c r="H9" s="430">
        <v>146</v>
      </c>
      <c r="I9" s="434" t="s">
        <v>152</v>
      </c>
      <c r="J9" s="433"/>
    </row>
    <row r="10" spans="1:10" s="443" customFormat="1" ht="15.75" customHeight="1">
      <c r="A10" s="435" t="s">
        <v>110</v>
      </c>
      <c r="B10" s="436">
        <f>SUM(B11:B15)</f>
        <v>92906</v>
      </c>
      <c r="C10" s="437">
        <f t="shared" si="0"/>
        <v>0.12832072307994044</v>
      </c>
      <c r="D10" s="438">
        <f>SUM(D11:D15)</f>
        <v>91067</v>
      </c>
      <c r="E10" s="439">
        <f t="shared" si="1"/>
        <v>0.020193923155478855</v>
      </c>
      <c r="F10" s="440">
        <f>SUM(F11:F15)</f>
        <v>450386</v>
      </c>
      <c r="G10" s="439">
        <f t="shared" si="2"/>
        <v>0.12421933005528263</v>
      </c>
      <c r="H10" s="438">
        <f>SUM(H11:H15)</f>
        <v>433431</v>
      </c>
      <c r="I10" s="441">
        <f t="shared" si="3"/>
        <v>0.039118106457544544</v>
      </c>
      <c r="J10" s="442"/>
    </row>
    <row r="11" spans="1:10" ht="15.75" customHeight="1">
      <c r="A11" s="427" t="s">
        <v>46</v>
      </c>
      <c r="B11" s="444">
        <v>46264</v>
      </c>
      <c r="C11" s="429">
        <f t="shared" si="0"/>
        <v>0.06389931686403855</v>
      </c>
      <c r="D11" s="445">
        <v>51807</v>
      </c>
      <c r="E11" s="431">
        <f t="shared" si="1"/>
        <v>-0.10699326345860594</v>
      </c>
      <c r="F11" s="446">
        <v>246675</v>
      </c>
      <c r="G11" s="429">
        <f t="shared" si="2"/>
        <v>0.06803453757751537</v>
      </c>
      <c r="H11" s="445">
        <v>254153</v>
      </c>
      <c r="I11" s="432">
        <f t="shared" si="3"/>
        <v>-0.029423221445349812</v>
      </c>
      <c r="J11" s="433"/>
    </row>
    <row r="12" spans="1:10" ht="15.75" customHeight="1">
      <c r="A12" s="427" t="s">
        <v>47</v>
      </c>
      <c r="B12" s="444">
        <v>22823</v>
      </c>
      <c r="C12" s="429">
        <f t="shared" si="0"/>
        <v>0.031522871104702394</v>
      </c>
      <c r="D12" s="445">
        <v>18517</v>
      </c>
      <c r="E12" s="431">
        <f>(B12/D12-1)</f>
        <v>0.23254306853161966</v>
      </c>
      <c r="F12" s="446">
        <v>93055</v>
      </c>
      <c r="G12" s="429">
        <f t="shared" si="2"/>
        <v>0.02566516223482596</v>
      </c>
      <c r="H12" s="445">
        <v>88504</v>
      </c>
      <c r="I12" s="432">
        <f>(F12/H12-1)</f>
        <v>0.051421404682274297</v>
      </c>
      <c r="J12" s="433"/>
    </row>
    <row r="13" spans="1:10" ht="15.75" customHeight="1">
      <c r="A13" s="427" t="s">
        <v>48</v>
      </c>
      <c r="B13" s="444">
        <v>15690</v>
      </c>
      <c r="C13" s="429">
        <f t="shared" si="0"/>
        <v>0.02167085166861414</v>
      </c>
      <c r="D13" s="445">
        <v>20683</v>
      </c>
      <c r="E13" s="431">
        <f>(B13/D13-1)</f>
        <v>-0.24140598559203208</v>
      </c>
      <c r="F13" s="446">
        <v>72650</v>
      </c>
      <c r="G13" s="429">
        <f t="shared" si="2"/>
        <v>0.020037333150933385</v>
      </c>
      <c r="H13" s="445">
        <v>90379</v>
      </c>
      <c r="I13" s="432">
        <f>(F13/H13-1)</f>
        <v>-0.1961628254351121</v>
      </c>
      <c r="J13" s="433"/>
    </row>
    <row r="14" spans="1:10" ht="15.75" customHeight="1">
      <c r="A14" s="427" t="s">
        <v>49</v>
      </c>
      <c r="B14" s="444">
        <v>8114</v>
      </c>
      <c r="C14" s="429">
        <f t="shared" si="0"/>
        <v>0.011206965611162216</v>
      </c>
      <c r="D14" s="445">
        <v>59</v>
      </c>
      <c r="E14" s="447" t="s">
        <v>152</v>
      </c>
      <c r="F14" s="446">
        <v>37990</v>
      </c>
      <c r="G14" s="429">
        <f t="shared" si="2"/>
        <v>0.010477884190006321</v>
      </c>
      <c r="H14" s="445">
        <v>371</v>
      </c>
      <c r="I14" s="434" t="s">
        <v>152</v>
      </c>
      <c r="J14" s="433"/>
    </row>
    <row r="15" spans="1:10" ht="15.75" customHeight="1" thickBot="1">
      <c r="A15" s="427" t="s">
        <v>50</v>
      </c>
      <c r="B15" s="444">
        <v>15</v>
      </c>
      <c r="C15" s="429">
        <f t="shared" si="0"/>
        <v>2.0717831423149276E-05</v>
      </c>
      <c r="D15" s="445">
        <v>1</v>
      </c>
      <c r="E15" s="447" t="s">
        <v>152</v>
      </c>
      <c r="F15" s="446">
        <v>16</v>
      </c>
      <c r="G15" s="429">
        <f t="shared" si="2"/>
        <v>4.412902001582026E-06</v>
      </c>
      <c r="H15" s="445">
        <v>24</v>
      </c>
      <c r="I15" s="432">
        <f>(F15/H15-1)</f>
        <v>-0.33333333333333337</v>
      </c>
      <c r="J15" s="433"/>
    </row>
    <row r="16" spans="1:10" s="443" customFormat="1" ht="15.75" customHeight="1">
      <c r="A16" s="435" t="s">
        <v>111</v>
      </c>
      <c r="B16" s="436">
        <f>SUM(B17:B20)</f>
        <v>53059</v>
      </c>
      <c r="C16" s="437">
        <f t="shared" si="0"/>
        <v>0.07328449449872516</v>
      </c>
      <c r="D16" s="438">
        <f>SUM(D17:D20)</f>
        <v>54191</v>
      </c>
      <c r="E16" s="439">
        <f aca="true" t="shared" si="4" ref="E16:E56">(B16/D16-1)</f>
        <v>-0.020889077522097788</v>
      </c>
      <c r="F16" s="440">
        <f>SUM(F17:F20)</f>
        <v>281328</v>
      </c>
      <c r="G16" s="437">
        <f t="shared" si="2"/>
        <v>0.07759205589381675</v>
      </c>
      <c r="H16" s="438">
        <f>SUM(H17:H20)</f>
        <v>286054</v>
      </c>
      <c r="I16" s="441">
        <f aca="true" t="shared" si="5" ref="I16:I56">(F16/H16-1)</f>
        <v>-0.016521356107588092</v>
      </c>
      <c r="J16" s="442"/>
    </row>
    <row r="17" spans="1:10" ht="15.75" customHeight="1">
      <c r="A17" s="448" t="s">
        <v>46</v>
      </c>
      <c r="B17" s="444">
        <v>20040</v>
      </c>
      <c r="C17" s="429">
        <f t="shared" si="0"/>
        <v>0.027679022781327434</v>
      </c>
      <c r="D17" s="445">
        <v>28463</v>
      </c>
      <c r="E17" s="431">
        <f t="shared" si="4"/>
        <v>-0.29592804693813024</v>
      </c>
      <c r="F17" s="446">
        <v>123723</v>
      </c>
      <c r="G17" s="429">
        <f t="shared" si="2"/>
        <v>0.03412359214635831</v>
      </c>
      <c r="H17" s="445">
        <v>150492</v>
      </c>
      <c r="I17" s="432">
        <f t="shared" si="5"/>
        <v>-0.17787656486723546</v>
      </c>
      <c r="J17" s="433"/>
    </row>
    <row r="18" spans="1:10" ht="15.75" customHeight="1">
      <c r="A18" s="427" t="s">
        <v>47</v>
      </c>
      <c r="B18" s="444">
        <v>18226</v>
      </c>
      <c r="C18" s="429">
        <f t="shared" si="0"/>
        <v>0.025173546367887913</v>
      </c>
      <c r="D18" s="445">
        <v>12780</v>
      </c>
      <c r="E18" s="431">
        <f t="shared" si="4"/>
        <v>0.42613458528951487</v>
      </c>
      <c r="F18" s="446">
        <v>88997</v>
      </c>
      <c r="G18" s="429">
        <f t="shared" si="2"/>
        <v>0.024545939964674718</v>
      </c>
      <c r="H18" s="445">
        <v>70824</v>
      </c>
      <c r="I18" s="432">
        <f t="shared" si="5"/>
        <v>0.2565938100079068</v>
      </c>
      <c r="J18" s="433"/>
    </row>
    <row r="19" spans="1:10" ht="15.75" customHeight="1">
      <c r="A19" s="427" t="s">
        <v>48</v>
      </c>
      <c r="B19" s="444">
        <v>12102</v>
      </c>
      <c r="C19" s="429">
        <f t="shared" si="0"/>
        <v>0.016715146392196838</v>
      </c>
      <c r="D19" s="445">
        <v>12870</v>
      </c>
      <c r="E19" s="431">
        <f t="shared" si="4"/>
        <v>-0.059673659673659674</v>
      </c>
      <c r="F19" s="446">
        <v>60404</v>
      </c>
      <c r="G19" s="429">
        <f t="shared" si="2"/>
        <v>0.01665980828147254</v>
      </c>
      <c r="H19" s="445">
        <v>64133</v>
      </c>
      <c r="I19" s="432">
        <f t="shared" si="5"/>
        <v>-0.058144792852353744</v>
      </c>
      <c r="J19" s="433"/>
    </row>
    <row r="20" spans="1:10" ht="15.75" customHeight="1" thickBot="1">
      <c r="A20" s="448" t="s">
        <v>49</v>
      </c>
      <c r="B20" s="444">
        <v>2691</v>
      </c>
      <c r="C20" s="429">
        <f t="shared" si="0"/>
        <v>0.00371677895731298</v>
      </c>
      <c r="D20" s="445">
        <v>78</v>
      </c>
      <c r="E20" s="447" t="s">
        <v>152</v>
      </c>
      <c r="F20" s="446">
        <v>8204</v>
      </c>
      <c r="G20" s="429">
        <f t="shared" si="2"/>
        <v>0.0022627155013111833</v>
      </c>
      <c r="H20" s="445">
        <v>605</v>
      </c>
      <c r="I20" s="447" t="s">
        <v>152</v>
      </c>
      <c r="J20" s="433"/>
    </row>
    <row r="21" spans="1:10" s="443" customFormat="1" ht="15.75" customHeight="1">
      <c r="A21" s="435" t="s">
        <v>112</v>
      </c>
      <c r="B21" s="440">
        <f>SUM(B22:B25)</f>
        <v>41224</v>
      </c>
      <c r="C21" s="437">
        <f t="shared" si="0"/>
        <v>0.05693812550586038</v>
      </c>
      <c r="D21" s="438">
        <f>SUM(D22:D25)</f>
        <v>50453</v>
      </c>
      <c r="E21" s="439">
        <f t="shared" si="4"/>
        <v>-0.18292272015539213</v>
      </c>
      <c r="F21" s="440">
        <f>SUM(F22:F25)</f>
        <v>226991</v>
      </c>
      <c r="G21" s="437">
        <f t="shared" si="2"/>
        <v>0.06260556489006909</v>
      </c>
      <c r="H21" s="438">
        <f>SUM(H22:H25)</f>
        <v>242844</v>
      </c>
      <c r="I21" s="441">
        <f t="shared" si="5"/>
        <v>-0.06528059165554845</v>
      </c>
      <c r="J21" s="442"/>
    </row>
    <row r="22" spans="1:10" ht="15.75" customHeight="1">
      <c r="A22" s="427" t="s">
        <v>46</v>
      </c>
      <c r="B22" s="446">
        <v>21742</v>
      </c>
      <c r="C22" s="429">
        <f t="shared" si="0"/>
        <v>0.030029806053474103</v>
      </c>
      <c r="D22" s="445">
        <v>30787</v>
      </c>
      <c r="E22" s="431">
        <f t="shared" si="4"/>
        <v>-0.29379283463799655</v>
      </c>
      <c r="F22" s="446">
        <v>126016</v>
      </c>
      <c r="G22" s="429">
        <f t="shared" si="2"/>
        <v>0.03475601616446003</v>
      </c>
      <c r="H22" s="445">
        <v>142337</v>
      </c>
      <c r="I22" s="432">
        <f t="shared" si="5"/>
        <v>-0.11466449342054419</v>
      </c>
      <c r="J22" s="433"/>
    </row>
    <row r="23" spans="1:10" ht="15.75" customHeight="1">
      <c r="A23" s="427" t="s">
        <v>47</v>
      </c>
      <c r="B23" s="446">
        <v>10409</v>
      </c>
      <c r="C23" s="429">
        <f t="shared" si="0"/>
        <v>0.014376793818904055</v>
      </c>
      <c r="D23" s="445">
        <v>8166</v>
      </c>
      <c r="E23" s="431">
        <f t="shared" si="4"/>
        <v>0.27467548371295614</v>
      </c>
      <c r="F23" s="446">
        <v>51035</v>
      </c>
      <c r="G23" s="429">
        <f t="shared" si="2"/>
        <v>0.014075778353171167</v>
      </c>
      <c r="H23" s="445">
        <v>47590</v>
      </c>
      <c r="I23" s="432">
        <f t="shared" si="5"/>
        <v>0.07238915738600538</v>
      </c>
      <c r="J23" s="433"/>
    </row>
    <row r="24" spans="1:10" ht="15.75" customHeight="1">
      <c r="A24" s="427" t="s">
        <v>48</v>
      </c>
      <c r="B24" s="446">
        <v>8952</v>
      </c>
      <c r="C24" s="429">
        <f t="shared" si="0"/>
        <v>0.012364401793335488</v>
      </c>
      <c r="D24" s="445">
        <v>11371</v>
      </c>
      <c r="E24" s="431">
        <f t="shared" si="4"/>
        <v>-0.21273414827191983</v>
      </c>
      <c r="F24" s="446">
        <v>49118</v>
      </c>
      <c r="G24" s="429">
        <f t="shared" si="2"/>
        <v>0.01354705753210662</v>
      </c>
      <c r="H24" s="445">
        <v>52160</v>
      </c>
      <c r="I24" s="432">
        <f t="shared" si="5"/>
        <v>-0.0583205521472393</v>
      </c>
      <c r="J24" s="433"/>
    </row>
    <row r="25" spans="1:10" ht="15.75" customHeight="1" thickBot="1">
      <c r="A25" s="427" t="s">
        <v>49</v>
      </c>
      <c r="B25" s="446">
        <v>121</v>
      </c>
      <c r="C25" s="429">
        <f t="shared" si="0"/>
        <v>0.0001671238401467375</v>
      </c>
      <c r="D25" s="445">
        <v>129</v>
      </c>
      <c r="E25" s="431">
        <f t="shared" si="4"/>
        <v>-0.06201550387596899</v>
      </c>
      <c r="F25" s="446">
        <v>822</v>
      </c>
      <c r="G25" s="429">
        <f t="shared" si="2"/>
        <v>0.00022671284033127655</v>
      </c>
      <c r="H25" s="445">
        <v>757</v>
      </c>
      <c r="I25" s="432">
        <f t="shared" si="5"/>
        <v>0.08586525759577279</v>
      </c>
      <c r="J25" s="433"/>
    </row>
    <row r="26" spans="1:10" s="443" customFormat="1" ht="15.75" customHeight="1">
      <c r="A26" s="435" t="s">
        <v>114</v>
      </c>
      <c r="B26" s="440">
        <f>SUM(B27:B30)</f>
        <v>24846</v>
      </c>
      <c r="C26" s="437">
        <f t="shared" si="0"/>
        <v>0.03431701596930446</v>
      </c>
      <c r="D26" s="438">
        <f>SUM(D27:D30)</f>
        <v>23840</v>
      </c>
      <c r="E26" s="439">
        <f t="shared" si="4"/>
        <v>0.0421979865771811</v>
      </c>
      <c r="F26" s="440">
        <f>SUM(F27:F30)</f>
        <v>122036</v>
      </c>
      <c r="G26" s="437">
        <f t="shared" si="2"/>
        <v>0.033658306791566506</v>
      </c>
      <c r="H26" s="438">
        <f>SUM(H27:H30)</f>
        <v>112522</v>
      </c>
      <c r="I26" s="441">
        <f t="shared" si="5"/>
        <v>0.08455235420628848</v>
      </c>
      <c r="J26" s="442"/>
    </row>
    <row r="27" spans="1:10" ht="15.75" customHeight="1">
      <c r="A27" s="427" t="s">
        <v>47</v>
      </c>
      <c r="B27" s="446">
        <v>13058</v>
      </c>
      <c r="C27" s="429">
        <f t="shared" si="0"/>
        <v>0.018035562848232215</v>
      </c>
      <c r="D27" s="445">
        <v>14116</v>
      </c>
      <c r="E27" s="431">
        <f t="shared" si="4"/>
        <v>-0.07495041088126952</v>
      </c>
      <c r="F27" s="446">
        <v>64526</v>
      </c>
      <c r="G27" s="429">
        <f t="shared" si="2"/>
        <v>0.01779668215963011</v>
      </c>
      <c r="H27" s="445">
        <v>66676</v>
      </c>
      <c r="I27" s="432">
        <f t="shared" si="5"/>
        <v>-0.03224548563201157</v>
      </c>
      <c r="J27" s="433"/>
    </row>
    <row r="28" spans="1:10" ht="15.75" customHeight="1">
      <c r="A28" s="427" t="s">
        <v>46</v>
      </c>
      <c r="B28" s="446">
        <v>9120</v>
      </c>
      <c r="C28" s="429">
        <f t="shared" si="0"/>
        <v>0.01259644150527476</v>
      </c>
      <c r="D28" s="445">
        <v>6904</v>
      </c>
      <c r="E28" s="431">
        <f t="shared" si="4"/>
        <v>0.32097334878331396</v>
      </c>
      <c r="F28" s="446">
        <v>46203</v>
      </c>
      <c r="G28" s="429">
        <f t="shared" si="2"/>
        <v>0.012743081948693395</v>
      </c>
      <c r="H28" s="445">
        <v>32704</v>
      </c>
      <c r="I28" s="432">
        <f t="shared" si="5"/>
        <v>0.4127629647749511</v>
      </c>
      <c r="J28" s="433"/>
    </row>
    <row r="29" spans="1:10" ht="15.75" customHeight="1">
      <c r="A29" s="427" t="s">
        <v>49</v>
      </c>
      <c r="B29" s="446">
        <v>2629</v>
      </c>
      <c r="C29" s="429">
        <f t="shared" si="0"/>
        <v>0.0036311452540972963</v>
      </c>
      <c r="D29" s="445">
        <v>89</v>
      </c>
      <c r="E29" s="447" t="s">
        <v>152</v>
      </c>
      <c r="F29" s="446">
        <v>8820</v>
      </c>
      <c r="G29" s="429">
        <f t="shared" si="2"/>
        <v>0.0024326122283720914</v>
      </c>
      <c r="H29" s="445">
        <v>915</v>
      </c>
      <c r="I29" s="432">
        <f t="shared" si="5"/>
        <v>8.639344262295081</v>
      </c>
      <c r="J29" s="433"/>
    </row>
    <row r="30" spans="1:10" ht="15.75" customHeight="1" thickBot="1">
      <c r="A30" s="427" t="s">
        <v>103</v>
      </c>
      <c r="B30" s="446">
        <v>39</v>
      </c>
      <c r="C30" s="429">
        <f t="shared" si="0"/>
        <v>5.386636170018812E-05</v>
      </c>
      <c r="D30" s="445">
        <v>2731</v>
      </c>
      <c r="E30" s="431">
        <f t="shared" si="4"/>
        <v>-0.9857195166605639</v>
      </c>
      <c r="F30" s="446">
        <v>2487</v>
      </c>
      <c r="G30" s="429">
        <f t="shared" si="2"/>
        <v>0.0006859304548709061</v>
      </c>
      <c r="H30" s="445">
        <v>12227</v>
      </c>
      <c r="I30" s="432">
        <f t="shared" si="5"/>
        <v>-0.7965976936288541</v>
      </c>
      <c r="J30" s="433"/>
    </row>
    <row r="31" spans="1:10" s="443" customFormat="1" ht="15.75" customHeight="1">
      <c r="A31" s="435" t="s">
        <v>113</v>
      </c>
      <c r="B31" s="440">
        <f>SUM(B32:B35)</f>
        <v>29722</v>
      </c>
      <c r="C31" s="437">
        <f t="shared" si="0"/>
        <v>0.04105169237058952</v>
      </c>
      <c r="D31" s="438">
        <f>SUM(D32:D35)</f>
        <v>33625</v>
      </c>
      <c r="E31" s="439">
        <f t="shared" si="4"/>
        <v>-0.11607434944237915</v>
      </c>
      <c r="F31" s="440">
        <f>SUM(F32:F35)</f>
        <v>143023</v>
      </c>
      <c r="G31" s="437">
        <f t="shared" si="2"/>
        <v>0.03944665518576663</v>
      </c>
      <c r="H31" s="438">
        <f>SUM(H32:H35)</f>
        <v>149270</v>
      </c>
      <c r="I31" s="441">
        <f t="shared" si="5"/>
        <v>-0.0418503383131239</v>
      </c>
      <c r="J31" s="442"/>
    </row>
    <row r="32" spans="1:10" ht="15.75" customHeight="1">
      <c r="A32" s="427" t="s">
        <v>47</v>
      </c>
      <c r="B32" s="446">
        <v>18668</v>
      </c>
      <c r="C32" s="429">
        <f t="shared" si="0"/>
        <v>0.025784031800490045</v>
      </c>
      <c r="D32" s="445">
        <v>18493</v>
      </c>
      <c r="E32" s="431">
        <f t="shared" si="4"/>
        <v>0.009463040069215278</v>
      </c>
      <c r="F32" s="446">
        <v>88805</v>
      </c>
      <c r="G32" s="429">
        <f t="shared" si="2"/>
        <v>0.024492985140655735</v>
      </c>
      <c r="H32" s="445">
        <v>84179</v>
      </c>
      <c r="I32" s="432">
        <f t="shared" si="5"/>
        <v>0.05495432352486973</v>
      </c>
      <c r="J32" s="433"/>
    </row>
    <row r="33" spans="1:10" ht="15.75" customHeight="1">
      <c r="A33" s="427" t="s">
        <v>48</v>
      </c>
      <c r="B33" s="446">
        <v>6670</v>
      </c>
      <c r="C33" s="429">
        <f t="shared" si="0"/>
        <v>0.009212529039493711</v>
      </c>
      <c r="D33" s="445">
        <v>9301</v>
      </c>
      <c r="E33" s="431">
        <f t="shared" si="4"/>
        <v>-0.282872809375336</v>
      </c>
      <c r="F33" s="446">
        <v>31698</v>
      </c>
      <c r="G33" s="429">
        <f t="shared" si="2"/>
        <v>0.00874251047788419</v>
      </c>
      <c r="H33" s="445">
        <v>39743</v>
      </c>
      <c r="I33" s="432">
        <f t="shared" si="5"/>
        <v>-0.2024255843796392</v>
      </c>
      <c r="J33" s="433"/>
    </row>
    <row r="34" spans="1:10" ht="15.75" customHeight="1">
      <c r="A34" s="427" t="s">
        <v>46</v>
      </c>
      <c r="B34" s="446">
        <v>4173</v>
      </c>
      <c r="C34" s="429">
        <f t="shared" si="0"/>
        <v>0.005763700701920129</v>
      </c>
      <c r="D34" s="445">
        <v>5756</v>
      </c>
      <c r="E34" s="431">
        <f t="shared" si="4"/>
        <v>-0.27501737317581654</v>
      </c>
      <c r="F34" s="446">
        <v>22022</v>
      </c>
      <c r="G34" s="429">
        <f t="shared" si="2"/>
        <v>0.00607380799242746</v>
      </c>
      <c r="H34" s="445">
        <v>25061</v>
      </c>
      <c r="I34" s="432">
        <f t="shared" si="5"/>
        <v>-0.1212641155580384</v>
      </c>
      <c r="J34" s="433"/>
    </row>
    <row r="35" spans="1:10" ht="15.75" customHeight="1" thickBot="1">
      <c r="A35" s="427" t="s">
        <v>103</v>
      </c>
      <c r="B35" s="449">
        <v>211</v>
      </c>
      <c r="C35" s="450">
        <f t="shared" si="0"/>
        <v>0.00029143082868563316</v>
      </c>
      <c r="D35" s="451">
        <v>75</v>
      </c>
      <c r="E35" s="452">
        <f t="shared" si="4"/>
        <v>1.8133333333333335</v>
      </c>
      <c r="F35" s="449">
        <v>498</v>
      </c>
      <c r="G35" s="450">
        <f t="shared" si="2"/>
        <v>0.00013735157479924053</v>
      </c>
      <c r="H35" s="451">
        <v>287</v>
      </c>
      <c r="I35" s="453">
        <f t="shared" si="5"/>
        <v>0.735191637630662</v>
      </c>
      <c r="J35" s="433"/>
    </row>
    <row r="36" spans="1:10" s="443" customFormat="1" ht="15.75" customHeight="1">
      <c r="A36" s="435" t="s">
        <v>117</v>
      </c>
      <c r="B36" s="440">
        <f>SUM(B37:B40)</f>
        <v>19207</v>
      </c>
      <c r="C36" s="437">
        <f t="shared" si="0"/>
        <v>0.026528492542961878</v>
      </c>
      <c r="D36" s="438">
        <f>SUM(D37:D40)</f>
        <v>20145</v>
      </c>
      <c r="E36" s="439">
        <f t="shared" si="4"/>
        <v>-0.04656242243732933</v>
      </c>
      <c r="F36" s="440">
        <f>SUM(F37:F40)</f>
        <v>101744</v>
      </c>
      <c r="G36" s="437">
        <f t="shared" si="2"/>
        <v>0.0280616438280601</v>
      </c>
      <c r="H36" s="438">
        <f>SUM(H37:H40)</f>
        <v>97617</v>
      </c>
      <c r="I36" s="441">
        <f t="shared" si="5"/>
        <v>0.04227747216161126</v>
      </c>
      <c r="J36" s="442"/>
    </row>
    <row r="37" spans="1:10" ht="15.75" customHeight="1">
      <c r="A37" s="427" t="s">
        <v>46</v>
      </c>
      <c r="B37" s="446">
        <v>7982</v>
      </c>
      <c r="C37" s="429">
        <f aca="true" t="shared" si="6" ref="C37:C56">(B37/$B$4)</f>
        <v>0.011024648694638501</v>
      </c>
      <c r="D37" s="445">
        <v>10659</v>
      </c>
      <c r="E37" s="431">
        <f t="shared" si="4"/>
        <v>-0.25114926353316447</v>
      </c>
      <c r="F37" s="446">
        <v>47204</v>
      </c>
      <c r="G37" s="429">
        <f aca="true" t="shared" si="7" ref="G37:G56">(F37/$F$4)</f>
        <v>0.01301916413016737</v>
      </c>
      <c r="H37" s="445">
        <v>44892</v>
      </c>
      <c r="I37" s="432">
        <f t="shared" si="5"/>
        <v>0.051501381092399434</v>
      </c>
      <c r="J37" s="433"/>
    </row>
    <row r="38" spans="1:10" ht="15.75" customHeight="1">
      <c r="A38" s="427" t="s">
        <v>47</v>
      </c>
      <c r="B38" s="446">
        <v>5867</v>
      </c>
      <c r="C38" s="429">
        <f t="shared" si="6"/>
        <v>0.008103434463974454</v>
      </c>
      <c r="D38" s="445">
        <v>3207</v>
      </c>
      <c r="E38" s="431">
        <f>(B38/D38-1)</f>
        <v>0.8294356096039912</v>
      </c>
      <c r="F38" s="446">
        <v>23805</v>
      </c>
      <c r="G38" s="429">
        <f t="shared" si="7"/>
        <v>0.006565570759228757</v>
      </c>
      <c r="H38" s="445">
        <v>21468</v>
      </c>
      <c r="I38" s="432">
        <f>(F38/H38-1)</f>
        <v>0.10885969815539398</v>
      </c>
      <c r="J38" s="433"/>
    </row>
    <row r="39" spans="1:10" ht="15.75" customHeight="1">
      <c r="A39" s="427" t="s">
        <v>48</v>
      </c>
      <c r="B39" s="446">
        <v>5295</v>
      </c>
      <c r="C39" s="429">
        <f t="shared" si="6"/>
        <v>0.007313394492371695</v>
      </c>
      <c r="D39" s="445">
        <v>6263</v>
      </c>
      <c r="E39" s="431">
        <f t="shared" si="4"/>
        <v>-0.15455851828197353</v>
      </c>
      <c r="F39" s="446">
        <v>30465</v>
      </c>
      <c r="G39" s="429">
        <f t="shared" si="7"/>
        <v>0.008402441217387275</v>
      </c>
      <c r="H39" s="445">
        <v>31049</v>
      </c>
      <c r="I39" s="432">
        <f t="shared" si="5"/>
        <v>-0.01880897935521275</v>
      </c>
      <c r="J39" s="433"/>
    </row>
    <row r="40" spans="1:10" ht="15.75" customHeight="1" thickBot="1">
      <c r="A40" s="427" t="s">
        <v>103</v>
      </c>
      <c r="B40" s="446">
        <v>63</v>
      </c>
      <c r="C40" s="429">
        <f t="shared" si="6"/>
        <v>8.701489197722696E-05</v>
      </c>
      <c r="D40" s="445">
        <v>16</v>
      </c>
      <c r="E40" s="431">
        <f t="shared" si="4"/>
        <v>2.9375</v>
      </c>
      <c r="F40" s="446">
        <v>270</v>
      </c>
      <c r="G40" s="429">
        <f t="shared" si="7"/>
        <v>7.446772127669668E-05</v>
      </c>
      <c r="H40" s="445">
        <v>208</v>
      </c>
      <c r="I40" s="432">
        <f t="shared" si="5"/>
        <v>0.29807692307692313</v>
      </c>
      <c r="J40" s="433"/>
    </row>
    <row r="41" spans="1:10" s="443" customFormat="1" ht="15.75" customHeight="1">
      <c r="A41" s="435" t="s">
        <v>123</v>
      </c>
      <c r="B41" s="440">
        <f>SUM(B42:B44)</f>
        <v>10797</v>
      </c>
      <c r="C41" s="437">
        <f t="shared" si="6"/>
        <v>0.014912695058382849</v>
      </c>
      <c r="D41" s="438">
        <f>SUM(D42:D44)</f>
        <v>11957</v>
      </c>
      <c r="E41" s="439">
        <f t="shared" si="4"/>
        <v>-0.09701430124613197</v>
      </c>
      <c r="F41" s="440">
        <f>SUM(F42:F44)</f>
        <v>49279</v>
      </c>
      <c r="G41" s="437">
        <f t="shared" si="7"/>
        <v>0.01359146235849754</v>
      </c>
      <c r="H41" s="438">
        <f>SUM(H42:H44)</f>
        <v>54706</v>
      </c>
      <c r="I41" s="441">
        <f t="shared" si="5"/>
        <v>-0.09920301246663987</v>
      </c>
      <c r="J41" s="442"/>
    </row>
    <row r="42" spans="1:10" ht="15.75" customHeight="1">
      <c r="A42" s="448" t="s">
        <v>46</v>
      </c>
      <c r="B42" s="446">
        <v>7510</v>
      </c>
      <c r="C42" s="429">
        <f>(B42/$B$4)</f>
        <v>0.01037272759919007</v>
      </c>
      <c r="D42" s="445">
        <v>8536</v>
      </c>
      <c r="E42" s="431">
        <f>(B42/D42-1)</f>
        <v>-0.1201968134957826</v>
      </c>
      <c r="F42" s="446">
        <v>36051</v>
      </c>
      <c r="G42" s="429">
        <f t="shared" si="7"/>
        <v>0.0099430956286896</v>
      </c>
      <c r="H42" s="445">
        <v>40941</v>
      </c>
      <c r="I42" s="432">
        <f t="shared" si="5"/>
        <v>-0.11944017000073281</v>
      </c>
      <c r="J42" s="433"/>
    </row>
    <row r="43" spans="1:10" ht="15.75" customHeight="1">
      <c r="A43" s="448" t="s">
        <v>47</v>
      </c>
      <c r="B43" s="446">
        <v>2750</v>
      </c>
      <c r="C43" s="429">
        <f>(B43/$B$4)</f>
        <v>0.003798269094244034</v>
      </c>
      <c r="D43" s="445">
        <v>3143</v>
      </c>
      <c r="E43" s="431">
        <f>(B43/D43-1)</f>
        <v>-0.1250397709195037</v>
      </c>
      <c r="F43" s="446">
        <v>11802</v>
      </c>
      <c r="G43" s="429">
        <f t="shared" si="7"/>
        <v>0.0032550668389169416</v>
      </c>
      <c r="H43" s="445">
        <v>11693</v>
      </c>
      <c r="I43" s="432">
        <f t="shared" si="5"/>
        <v>0.009321816471393074</v>
      </c>
      <c r="J43" s="433"/>
    </row>
    <row r="44" spans="1:10" ht="15.75" customHeight="1" thickBot="1">
      <c r="A44" s="448" t="s">
        <v>103</v>
      </c>
      <c r="B44" s="446">
        <v>537</v>
      </c>
      <c r="C44" s="429">
        <f>(B44/$B$4)</f>
        <v>0.0007416983649487441</v>
      </c>
      <c r="D44" s="445">
        <v>278</v>
      </c>
      <c r="E44" s="431">
        <f>(B44/D44-1)</f>
        <v>0.9316546762589928</v>
      </c>
      <c r="F44" s="446">
        <v>1426</v>
      </c>
      <c r="G44" s="429">
        <f t="shared" si="7"/>
        <v>0.000393299890890998</v>
      </c>
      <c r="H44" s="445">
        <v>2072</v>
      </c>
      <c r="I44" s="432">
        <f t="shared" si="5"/>
        <v>-0.31177606177606176</v>
      </c>
      <c r="J44" s="433"/>
    </row>
    <row r="45" spans="1:10" ht="15.75" customHeight="1">
      <c r="A45" s="435" t="s">
        <v>121</v>
      </c>
      <c r="B45" s="440">
        <f>SUM(B46:B48)</f>
        <v>12281</v>
      </c>
      <c r="C45" s="437">
        <f t="shared" si="6"/>
        <v>0.016962379180513083</v>
      </c>
      <c r="D45" s="438">
        <f>SUM(D46:D48)</f>
        <v>14037</v>
      </c>
      <c r="E45" s="439">
        <f t="shared" si="4"/>
        <v>-0.12509795540357627</v>
      </c>
      <c r="F45" s="440">
        <f>SUM(F46:F48)</f>
        <v>67780</v>
      </c>
      <c r="G45" s="437">
        <f t="shared" si="7"/>
        <v>0.018694156104201855</v>
      </c>
      <c r="H45" s="438">
        <f>SUM(H46:H48)</f>
        <v>66692</v>
      </c>
      <c r="I45" s="441">
        <f t="shared" si="5"/>
        <v>0.01631380075571287</v>
      </c>
      <c r="J45" s="433"/>
    </row>
    <row r="46" spans="1:10" ht="15.75" customHeight="1">
      <c r="A46" s="448" t="s">
        <v>47</v>
      </c>
      <c r="B46" s="446">
        <v>6752</v>
      </c>
      <c r="C46" s="429">
        <f>(B46/$B$4)</f>
        <v>0.009325786517940261</v>
      </c>
      <c r="D46" s="445">
        <v>7538</v>
      </c>
      <c r="E46" s="431">
        <f>(B46/D46-1)</f>
        <v>-0.1042716901034757</v>
      </c>
      <c r="F46" s="446">
        <v>35940</v>
      </c>
      <c r="G46" s="429">
        <f t="shared" si="7"/>
        <v>0.009912481121053624</v>
      </c>
      <c r="H46" s="445">
        <v>36398</v>
      </c>
      <c r="I46" s="432">
        <f t="shared" si="5"/>
        <v>-0.012583108962030853</v>
      </c>
      <c r="J46" s="433"/>
    </row>
    <row r="47" spans="1:10" ht="15.75" customHeight="1">
      <c r="A47" s="448" t="s">
        <v>48</v>
      </c>
      <c r="B47" s="446">
        <v>5513</v>
      </c>
      <c r="C47" s="429">
        <f>(B47/$B$4)</f>
        <v>0.0076144936423881305</v>
      </c>
      <c r="D47" s="445">
        <v>6419</v>
      </c>
      <c r="E47" s="431">
        <f>(B47/D47-1)</f>
        <v>-0.14114348029288049</v>
      </c>
      <c r="F47" s="446">
        <v>31415</v>
      </c>
      <c r="G47" s="429">
        <f t="shared" si="7"/>
        <v>0.008664457273731208</v>
      </c>
      <c r="H47" s="445">
        <v>29638</v>
      </c>
      <c r="I47" s="432">
        <f t="shared" si="5"/>
        <v>0.05995681220055338</v>
      </c>
      <c r="J47" s="433"/>
    </row>
    <row r="48" spans="1:10" ht="15.75" customHeight="1" thickBot="1">
      <c r="A48" s="448" t="s">
        <v>103</v>
      </c>
      <c r="B48" s="446">
        <v>16</v>
      </c>
      <c r="C48" s="429">
        <f>(B48/$B$4)</f>
        <v>2.209902018469256E-05</v>
      </c>
      <c r="D48" s="445">
        <v>80</v>
      </c>
      <c r="E48" s="431">
        <f>(B48/D48-1)</f>
        <v>-0.8</v>
      </c>
      <c r="F48" s="446">
        <v>425</v>
      </c>
      <c r="G48" s="429">
        <f t="shared" si="7"/>
        <v>0.00011721770941702255</v>
      </c>
      <c r="H48" s="445">
        <v>656</v>
      </c>
      <c r="I48" s="432">
        <f t="shared" si="5"/>
        <v>-0.35213414634146345</v>
      </c>
      <c r="J48" s="433"/>
    </row>
    <row r="49" spans="1:10" s="443" customFormat="1" ht="15.75" customHeight="1" thickBot="1">
      <c r="A49" s="454" t="s">
        <v>153</v>
      </c>
      <c r="B49" s="455">
        <f>SUM(B50:B56)</f>
        <v>345283</v>
      </c>
      <c r="C49" s="456">
        <f t="shared" si="6"/>
        <v>0.4769009991519501</v>
      </c>
      <c r="D49" s="457">
        <f>SUM(D50:D56)</f>
        <v>355291</v>
      </c>
      <c r="E49" s="458">
        <f t="shared" si="4"/>
        <v>-0.02816845909409471</v>
      </c>
      <c r="F49" s="455">
        <f>SUM(F50:F56)</f>
        <v>1764178</v>
      </c>
      <c r="G49" s="456">
        <f t="shared" si="7"/>
        <v>0.4865715392091859</v>
      </c>
      <c r="H49" s="457">
        <f>SUM(H50:H56)</f>
        <v>1755057</v>
      </c>
      <c r="I49" s="458">
        <f t="shared" si="5"/>
        <v>0.005196982206275846</v>
      </c>
      <c r="J49" s="442"/>
    </row>
    <row r="50" spans="1:10" ht="15.75" customHeight="1">
      <c r="A50" s="459" t="s">
        <v>46</v>
      </c>
      <c r="B50" s="460">
        <v>82347</v>
      </c>
      <c r="C50" s="461">
        <f t="shared" si="6"/>
        <v>0.1137367509468049</v>
      </c>
      <c r="D50" s="462">
        <v>82455</v>
      </c>
      <c r="E50" s="463">
        <f t="shared" si="4"/>
        <v>-0.0013098053483718841</v>
      </c>
      <c r="F50" s="460">
        <v>425813</v>
      </c>
      <c r="G50" s="464">
        <f t="shared" si="7"/>
        <v>0.11744193999997793</v>
      </c>
      <c r="H50" s="465">
        <v>402948</v>
      </c>
      <c r="I50" s="463">
        <f t="shared" si="5"/>
        <v>0.056744294549172514</v>
      </c>
      <c r="J50" s="433"/>
    </row>
    <row r="51" spans="1:10" ht="15.75" customHeight="1">
      <c r="A51" s="427" t="s">
        <v>50</v>
      </c>
      <c r="B51" s="446">
        <v>70384</v>
      </c>
      <c r="C51" s="429">
        <f t="shared" si="6"/>
        <v>0.09721358979246257</v>
      </c>
      <c r="D51" s="445">
        <v>79862</v>
      </c>
      <c r="E51" s="432">
        <f t="shared" si="4"/>
        <v>-0.11867972252134928</v>
      </c>
      <c r="F51" s="446">
        <v>342999</v>
      </c>
      <c r="G51" s="431">
        <f t="shared" si="7"/>
        <v>0.09460131085253957</v>
      </c>
      <c r="H51" s="466">
        <v>374866</v>
      </c>
      <c r="I51" s="432">
        <f t="shared" si="5"/>
        <v>-0.08500904323144809</v>
      </c>
      <c r="J51" s="433"/>
    </row>
    <row r="52" spans="1:10" ht="15.75" customHeight="1">
      <c r="A52" s="427" t="s">
        <v>48</v>
      </c>
      <c r="B52" s="446">
        <v>54563</v>
      </c>
      <c r="C52" s="429">
        <f t="shared" si="6"/>
        <v>0.07536180239608627</v>
      </c>
      <c r="D52" s="445">
        <v>55859</v>
      </c>
      <c r="E52" s="432">
        <f t="shared" si="4"/>
        <v>-0.02320127463792765</v>
      </c>
      <c r="F52" s="446">
        <v>292722</v>
      </c>
      <c r="G52" s="431">
        <f t="shared" si="7"/>
        <v>0.08073459373169335</v>
      </c>
      <c r="H52" s="466">
        <v>297634</v>
      </c>
      <c r="I52" s="432">
        <f t="shared" si="5"/>
        <v>-0.016503490864618997</v>
      </c>
      <c r="J52" s="433"/>
    </row>
    <row r="53" spans="1:10" ht="15.75" customHeight="1">
      <c r="A53" s="427" t="s">
        <v>49</v>
      </c>
      <c r="B53" s="446">
        <v>54194</v>
      </c>
      <c r="C53" s="429">
        <f t="shared" si="6"/>
        <v>0.07485214374307679</v>
      </c>
      <c r="D53" s="445">
        <v>67127</v>
      </c>
      <c r="E53" s="432">
        <f t="shared" si="4"/>
        <v>-0.192664650587692</v>
      </c>
      <c r="F53" s="446">
        <v>292901</v>
      </c>
      <c r="G53" s="431">
        <f t="shared" si="7"/>
        <v>0.08078396307283606</v>
      </c>
      <c r="H53" s="466">
        <v>319211</v>
      </c>
      <c r="I53" s="432">
        <f t="shared" si="5"/>
        <v>-0.08242197167390852</v>
      </c>
      <c r="J53" s="433"/>
    </row>
    <row r="54" spans="1:10" ht="15.75" customHeight="1">
      <c r="A54" s="427" t="s">
        <v>47</v>
      </c>
      <c r="B54" s="446">
        <v>49009</v>
      </c>
      <c r="C54" s="429">
        <f t="shared" si="6"/>
        <v>0.06769068001447485</v>
      </c>
      <c r="D54" s="445">
        <v>47738</v>
      </c>
      <c r="E54" s="432">
        <f t="shared" si="4"/>
        <v>0.026624492018936685</v>
      </c>
      <c r="F54" s="446">
        <v>243583</v>
      </c>
      <c r="G54" s="431">
        <f t="shared" si="7"/>
        <v>0.06718174426570965</v>
      </c>
      <c r="H54" s="466">
        <v>242097</v>
      </c>
      <c r="I54" s="432">
        <f t="shared" si="5"/>
        <v>0.006138035580779633</v>
      </c>
      <c r="J54" s="433"/>
    </row>
    <row r="55" spans="1:11" ht="15.75" customHeight="1">
      <c r="A55" s="427" t="s">
        <v>51</v>
      </c>
      <c r="B55" s="446">
        <v>21382</v>
      </c>
      <c r="C55" s="429">
        <f t="shared" si="6"/>
        <v>0.029532578099318522</v>
      </c>
      <c r="D55" s="445">
        <v>10481</v>
      </c>
      <c r="E55" s="432">
        <f t="shared" si="4"/>
        <v>1.04007251216487</v>
      </c>
      <c r="F55" s="446">
        <v>108022</v>
      </c>
      <c r="G55" s="431">
        <f t="shared" si="7"/>
        <v>0.029793156250930847</v>
      </c>
      <c r="H55" s="466">
        <v>51438</v>
      </c>
      <c r="I55" s="432">
        <f t="shared" si="5"/>
        <v>1.1000427699366226</v>
      </c>
      <c r="J55" s="433"/>
      <c r="K55" s="467"/>
    </row>
    <row r="56" spans="1:10" ht="15.75" customHeight="1" thickBot="1">
      <c r="A56" s="468" t="s">
        <v>52</v>
      </c>
      <c r="B56" s="449">
        <v>13404</v>
      </c>
      <c r="C56" s="450">
        <f t="shared" si="6"/>
        <v>0.018513454159726193</v>
      </c>
      <c r="D56" s="451">
        <v>11769</v>
      </c>
      <c r="E56" s="453">
        <f t="shared" si="4"/>
        <v>0.13892429263318884</v>
      </c>
      <c r="F56" s="449">
        <v>58138</v>
      </c>
      <c r="G56" s="452">
        <f t="shared" si="7"/>
        <v>0.016034831035498485</v>
      </c>
      <c r="H56" s="469">
        <v>66863</v>
      </c>
      <c r="I56" s="453">
        <f t="shared" si="5"/>
        <v>-0.1304907048741456</v>
      </c>
      <c r="J56" s="433"/>
    </row>
    <row r="57" ht="15.75" customHeight="1">
      <c r="A57" s="470" t="s">
        <v>154</v>
      </c>
    </row>
  </sheetData>
  <sheetProtection/>
  <mergeCells count="4">
    <mergeCell ref="B2:E2"/>
    <mergeCell ref="F2:I2"/>
    <mergeCell ref="A2:A3"/>
    <mergeCell ref="A1:I1"/>
  </mergeCells>
  <conditionalFormatting sqref="I57:I65536 I1:I3 E1:E3 E57:E65536">
    <cfRule type="cellIs" priority="1" dxfId="0" operator="lessThan" stopIfTrue="1">
      <formula>0</formula>
    </cfRule>
  </conditionalFormatting>
  <conditionalFormatting sqref="E4:E56 I4:I5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55" right="0.39" top="0.27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I47"/>
  <sheetViews>
    <sheetView showGridLines="0" zoomScale="90" zoomScaleNormal="90" workbookViewId="0" topLeftCell="A1">
      <selection activeCell="G7" sqref="G7"/>
    </sheetView>
  </sheetViews>
  <sheetFormatPr defaultColWidth="9.140625" defaultRowHeight="12.75"/>
  <cols>
    <col min="1" max="1" width="17.421875" style="474" customWidth="1"/>
    <col min="2" max="2" width="7.7109375" style="474" customWidth="1"/>
    <col min="3" max="3" width="10.421875" style="474" customWidth="1"/>
    <col min="4" max="5" width="9.421875" style="474" customWidth="1"/>
    <col min="6" max="6" width="12.140625" style="474" customWidth="1"/>
    <col min="7" max="7" width="9.8515625" style="474" customWidth="1"/>
    <col min="8" max="8" width="11.421875" style="474" customWidth="1"/>
    <col min="9" max="9" width="10.7109375" style="474" customWidth="1"/>
    <col min="10" max="16384" width="9.140625" style="474" customWidth="1"/>
  </cols>
  <sheetData>
    <row r="1" spans="1:9" ht="20.25" customHeight="1" thickBot="1">
      <c r="A1" s="471" t="s">
        <v>155</v>
      </c>
      <c r="B1" s="472"/>
      <c r="C1" s="472"/>
      <c r="D1" s="472"/>
      <c r="E1" s="472"/>
      <c r="F1" s="472"/>
      <c r="G1" s="472"/>
      <c r="H1" s="472"/>
      <c r="I1" s="473"/>
    </row>
    <row r="2" spans="1:9" s="479" customFormat="1" ht="20.25" customHeight="1" thickBot="1">
      <c r="A2" s="475" t="s">
        <v>106</v>
      </c>
      <c r="B2" s="476" t="s">
        <v>38</v>
      </c>
      <c r="C2" s="477"/>
      <c r="D2" s="477"/>
      <c r="E2" s="478"/>
      <c r="F2" s="477" t="s">
        <v>39</v>
      </c>
      <c r="G2" s="477"/>
      <c r="H2" s="477"/>
      <c r="I2" s="478"/>
    </row>
    <row r="3" spans="1:9" s="485" customFormat="1" ht="32.25" customHeight="1" thickBot="1">
      <c r="A3" s="480"/>
      <c r="B3" s="481" t="s">
        <v>40</v>
      </c>
      <c r="C3" s="482" t="s">
        <v>41</v>
      </c>
      <c r="D3" s="481" t="s">
        <v>42</v>
      </c>
      <c r="E3" s="483" t="s">
        <v>43</v>
      </c>
      <c r="F3" s="484" t="s">
        <v>44</v>
      </c>
      <c r="G3" s="483" t="s">
        <v>41</v>
      </c>
      <c r="H3" s="484" t="s">
        <v>45</v>
      </c>
      <c r="I3" s="483" t="s">
        <v>43</v>
      </c>
    </row>
    <row r="4" spans="1:9" s="490" customFormat="1" ht="18" customHeight="1" thickBot="1">
      <c r="A4" s="486" t="s">
        <v>108</v>
      </c>
      <c r="B4" s="487">
        <f>SUM(B5:B45)</f>
        <v>8281.361000000003</v>
      </c>
      <c r="C4" s="488">
        <f>SUM(C5:C45)</f>
        <v>0.9999999999999997</v>
      </c>
      <c r="D4" s="489">
        <f>SUM(D5:D45)</f>
        <v>10278.162999999999</v>
      </c>
      <c r="E4" s="488">
        <f aca="true" t="shared" si="0" ref="E4:E45">(B4/D4-1)</f>
        <v>-0.1942761561574764</v>
      </c>
      <c r="F4" s="487">
        <f>SUM(F5:F45)</f>
        <v>40371.31300000003</v>
      </c>
      <c r="G4" s="488">
        <f>SUM(G5:G45)</f>
        <v>0.9999999999999994</v>
      </c>
      <c r="H4" s="489">
        <f>SUM(H5:H45)</f>
        <v>51558.272</v>
      </c>
      <c r="I4" s="488">
        <f aca="true" t="shared" si="1" ref="I4:I45">(F4/H4-1)</f>
        <v>-0.21697699643618718</v>
      </c>
    </row>
    <row r="5" spans="1:9" s="495" customFormat="1" ht="18" customHeight="1" thickTop="1">
      <c r="A5" s="491" t="s">
        <v>109</v>
      </c>
      <c r="B5" s="492">
        <v>1260.9910000000002</v>
      </c>
      <c r="C5" s="493">
        <f aca="true" t="shared" si="2" ref="C5:C45">B5/$B$4</f>
        <v>0.15226857034731367</v>
      </c>
      <c r="D5" s="492">
        <v>1349.393</v>
      </c>
      <c r="E5" s="494">
        <f t="shared" si="0"/>
        <v>-0.06551241928778329</v>
      </c>
      <c r="F5" s="492">
        <v>6074.175999999999</v>
      </c>
      <c r="G5" s="494">
        <f aca="true" t="shared" si="3" ref="G5:G45">(F5/$F$4)</f>
        <v>0.1504577272480584</v>
      </c>
      <c r="H5" s="492">
        <v>7785.2919999999995</v>
      </c>
      <c r="I5" s="494">
        <f t="shared" si="1"/>
        <v>-0.21978828796659144</v>
      </c>
    </row>
    <row r="6" spans="1:9" s="495" customFormat="1" ht="18" customHeight="1">
      <c r="A6" s="491" t="s">
        <v>110</v>
      </c>
      <c r="B6" s="492">
        <v>1052.832</v>
      </c>
      <c r="C6" s="493">
        <f t="shared" si="2"/>
        <v>0.12713272613040294</v>
      </c>
      <c r="D6" s="492">
        <v>1337.6390000000001</v>
      </c>
      <c r="E6" s="494">
        <f t="shared" si="0"/>
        <v>-0.2129176855638928</v>
      </c>
      <c r="F6" s="492">
        <v>5296.513</v>
      </c>
      <c r="G6" s="494">
        <f t="shared" si="3"/>
        <v>0.13119496509811301</v>
      </c>
      <c r="H6" s="492">
        <v>4711.1179999999995</v>
      </c>
      <c r="I6" s="494">
        <f t="shared" si="1"/>
        <v>0.12425819094321144</v>
      </c>
    </row>
    <row r="7" spans="1:9" s="495" customFormat="1" ht="18" customHeight="1">
      <c r="A7" s="491" t="s">
        <v>111</v>
      </c>
      <c r="B7" s="492">
        <v>850.241</v>
      </c>
      <c r="C7" s="493">
        <f t="shared" si="2"/>
        <v>0.10266923516557239</v>
      </c>
      <c r="D7" s="492">
        <v>630.635</v>
      </c>
      <c r="E7" s="494">
        <f t="shared" si="0"/>
        <v>0.3482299586924291</v>
      </c>
      <c r="F7" s="492">
        <v>2233.905</v>
      </c>
      <c r="G7" s="494">
        <f t="shared" si="3"/>
        <v>0.05533396944508588</v>
      </c>
      <c r="H7" s="492">
        <v>3595.744</v>
      </c>
      <c r="I7" s="494">
        <f t="shared" si="1"/>
        <v>-0.3787363616542223</v>
      </c>
    </row>
    <row r="8" spans="1:9" s="495" customFormat="1" ht="18" customHeight="1">
      <c r="A8" s="491" t="s">
        <v>112</v>
      </c>
      <c r="B8" s="492">
        <v>706.8829999999999</v>
      </c>
      <c r="C8" s="493">
        <f t="shared" si="2"/>
        <v>0.08535831248027947</v>
      </c>
      <c r="D8" s="492">
        <v>1839.375</v>
      </c>
      <c r="E8" s="494">
        <f t="shared" si="0"/>
        <v>-0.615693917770982</v>
      </c>
      <c r="F8" s="492">
        <v>3045.891000000001</v>
      </c>
      <c r="G8" s="494">
        <f t="shared" si="3"/>
        <v>0.07544691449594415</v>
      </c>
      <c r="H8" s="492">
        <v>11516.586000000001</v>
      </c>
      <c r="I8" s="494">
        <f t="shared" si="1"/>
        <v>-0.735521360236445</v>
      </c>
    </row>
    <row r="9" spans="1:9" s="495" customFormat="1" ht="18" customHeight="1">
      <c r="A9" s="491" t="s">
        <v>135</v>
      </c>
      <c r="B9" s="492">
        <v>647.8670000000001</v>
      </c>
      <c r="C9" s="493">
        <f t="shared" si="2"/>
        <v>0.07823194762310204</v>
      </c>
      <c r="D9" s="492">
        <v>856.076</v>
      </c>
      <c r="E9" s="494">
        <f t="shared" si="0"/>
        <v>-0.24321321938706375</v>
      </c>
      <c r="F9" s="492">
        <v>4638.212000000001</v>
      </c>
      <c r="G9" s="494">
        <f t="shared" si="3"/>
        <v>0.1148888073073075</v>
      </c>
      <c r="H9" s="492">
        <v>4331.995</v>
      </c>
      <c r="I9" s="494">
        <f t="shared" si="1"/>
        <v>0.07068729303704213</v>
      </c>
    </row>
    <row r="10" spans="1:9" s="495" customFormat="1" ht="18" customHeight="1">
      <c r="A10" s="491" t="s">
        <v>115</v>
      </c>
      <c r="B10" s="492">
        <v>297.87100000000004</v>
      </c>
      <c r="C10" s="493">
        <f t="shared" si="2"/>
        <v>0.03596884618361643</v>
      </c>
      <c r="D10" s="492">
        <v>185.38</v>
      </c>
      <c r="E10" s="494">
        <f t="shared" si="0"/>
        <v>0.6068130326896108</v>
      </c>
      <c r="F10" s="492">
        <v>1110.497</v>
      </c>
      <c r="G10" s="494">
        <f t="shared" si="3"/>
        <v>0.02750708157547413</v>
      </c>
      <c r="H10" s="492">
        <v>979.57</v>
      </c>
      <c r="I10" s="494">
        <f t="shared" si="1"/>
        <v>0.1336576252845636</v>
      </c>
    </row>
    <row r="11" spans="1:9" s="495" customFormat="1" ht="18" customHeight="1">
      <c r="A11" s="491" t="s">
        <v>137</v>
      </c>
      <c r="B11" s="492">
        <v>141.31</v>
      </c>
      <c r="C11" s="493">
        <f t="shared" si="2"/>
        <v>0.017063620339700197</v>
      </c>
      <c r="D11" s="492">
        <v>280.67699999999996</v>
      </c>
      <c r="E11" s="494">
        <f t="shared" si="0"/>
        <v>-0.4965387260088998</v>
      </c>
      <c r="F11" s="492">
        <v>1121.1589999999999</v>
      </c>
      <c r="G11" s="494">
        <f t="shared" si="3"/>
        <v>0.027771179996053115</v>
      </c>
      <c r="H11" s="492">
        <v>778.059</v>
      </c>
      <c r="I11" s="494">
        <f t="shared" si="1"/>
        <v>0.44096912959042944</v>
      </c>
    </row>
    <row r="12" spans="1:9" s="495" customFormat="1" ht="18" customHeight="1">
      <c r="A12" s="491" t="s">
        <v>125</v>
      </c>
      <c r="B12" s="492">
        <v>123.878</v>
      </c>
      <c r="C12" s="493">
        <f t="shared" si="2"/>
        <v>0.014958652327799738</v>
      </c>
      <c r="D12" s="492">
        <v>243.71699999999998</v>
      </c>
      <c r="E12" s="494">
        <f t="shared" si="0"/>
        <v>-0.49171374996409767</v>
      </c>
      <c r="F12" s="492">
        <v>966.4879999999999</v>
      </c>
      <c r="G12" s="494">
        <f t="shared" si="3"/>
        <v>0.02393996945306186</v>
      </c>
      <c r="H12" s="492">
        <v>939.634</v>
      </c>
      <c r="I12" s="494">
        <f t="shared" si="1"/>
        <v>0.02857921275730746</v>
      </c>
    </row>
    <row r="13" spans="1:9" s="495" customFormat="1" ht="18" customHeight="1">
      <c r="A13" s="491" t="s">
        <v>114</v>
      </c>
      <c r="B13" s="492">
        <v>112.752</v>
      </c>
      <c r="C13" s="493">
        <f t="shared" si="2"/>
        <v>0.01361515335462371</v>
      </c>
      <c r="D13" s="492">
        <v>120.83</v>
      </c>
      <c r="E13" s="494">
        <f t="shared" si="0"/>
        <v>-0.06685425804849787</v>
      </c>
      <c r="F13" s="492">
        <v>476.7839999999999</v>
      </c>
      <c r="G13" s="494">
        <f t="shared" si="3"/>
        <v>0.011809970114174872</v>
      </c>
      <c r="H13" s="492">
        <v>541.229</v>
      </c>
      <c r="I13" s="494">
        <f t="shared" si="1"/>
        <v>-0.11907159446371163</v>
      </c>
    </row>
    <row r="14" spans="1:9" s="495" customFormat="1" ht="18" customHeight="1">
      <c r="A14" s="491" t="s">
        <v>121</v>
      </c>
      <c r="B14" s="492">
        <v>112.619</v>
      </c>
      <c r="C14" s="493">
        <f t="shared" si="2"/>
        <v>0.013599093192531997</v>
      </c>
      <c r="D14" s="492">
        <v>94.29599999999999</v>
      </c>
      <c r="E14" s="494">
        <f t="shared" si="0"/>
        <v>0.19431365063205241</v>
      </c>
      <c r="F14" s="492">
        <v>442.2609999999999</v>
      </c>
      <c r="G14" s="494">
        <f t="shared" si="3"/>
        <v>0.010954833200495598</v>
      </c>
      <c r="H14" s="492">
        <v>608.4140000000001</v>
      </c>
      <c r="I14" s="494">
        <f t="shared" si="1"/>
        <v>-0.27309200642983256</v>
      </c>
    </row>
    <row r="15" spans="1:9" s="495" customFormat="1" ht="18" customHeight="1">
      <c r="A15" s="491" t="s">
        <v>116</v>
      </c>
      <c r="B15" s="492">
        <v>102.531</v>
      </c>
      <c r="C15" s="493">
        <f t="shared" si="2"/>
        <v>0.0123809359355304</v>
      </c>
      <c r="D15" s="492">
        <v>98.089</v>
      </c>
      <c r="E15" s="494">
        <f t="shared" si="0"/>
        <v>0.045285404071812474</v>
      </c>
      <c r="F15" s="492">
        <v>410.5419999999999</v>
      </c>
      <c r="G15" s="494">
        <f t="shared" si="3"/>
        <v>0.010169151545801832</v>
      </c>
      <c r="H15" s="492">
        <v>435.049</v>
      </c>
      <c r="I15" s="494">
        <f t="shared" si="1"/>
        <v>-0.056331585637480086</v>
      </c>
    </row>
    <row r="16" spans="1:9" s="495" customFormat="1" ht="18" customHeight="1">
      <c r="A16" s="491" t="s">
        <v>117</v>
      </c>
      <c r="B16" s="492">
        <v>101.926</v>
      </c>
      <c r="C16" s="493">
        <f t="shared" si="2"/>
        <v>0.012307880310977865</v>
      </c>
      <c r="D16" s="492">
        <v>99.94200000000001</v>
      </c>
      <c r="E16" s="494">
        <f t="shared" si="0"/>
        <v>0.019851513878049287</v>
      </c>
      <c r="F16" s="492">
        <v>499.4690000000002</v>
      </c>
      <c r="G16" s="494">
        <f t="shared" si="3"/>
        <v>0.012371879012208492</v>
      </c>
      <c r="H16" s="492">
        <v>474.47</v>
      </c>
      <c r="I16" s="494">
        <f t="shared" si="1"/>
        <v>0.052688262693110666</v>
      </c>
    </row>
    <row r="17" spans="1:9" s="495" customFormat="1" ht="18" customHeight="1">
      <c r="A17" s="491" t="s">
        <v>123</v>
      </c>
      <c r="B17" s="492">
        <v>94.857</v>
      </c>
      <c r="C17" s="493">
        <f t="shared" si="2"/>
        <v>0.011454276658148337</v>
      </c>
      <c r="D17" s="492">
        <v>133.123</v>
      </c>
      <c r="E17" s="494">
        <f t="shared" si="0"/>
        <v>-0.28744844992976415</v>
      </c>
      <c r="F17" s="492">
        <v>600.4770000000001</v>
      </c>
      <c r="G17" s="494">
        <f t="shared" si="3"/>
        <v>0.01487385361977203</v>
      </c>
      <c r="H17" s="492">
        <v>1165.4060000000002</v>
      </c>
      <c r="I17" s="494">
        <f t="shared" si="1"/>
        <v>-0.4847486626978066</v>
      </c>
    </row>
    <row r="18" spans="1:9" s="495" customFormat="1" ht="18" customHeight="1">
      <c r="A18" s="491" t="s">
        <v>132</v>
      </c>
      <c r="B18" s="492">
        <v>89.226</v>
      </c>
      <c r="C18" s="493">
        <f t="shared" si="2"/>
        <v>0.010774315960866815</v>
      </c>
      <c r="D18" s="492">
        <v>58.444</v>
      </c>
      <c r="E18" s="494">
        <f t="shared" si="0"/>
        <v>0.5266922181917733</v>
      </c>
      <c r="F18" s="492">
        <v>363.6620000000001</v>
      </c>
      <c r="G18" s="494">
        <f t="shared" si="3"/>
        <v>0.009007930953347983</v>
      </c>
      <c r="H18" s="492">
        <v>317.485</v>
      </c>
      <c r="I18" s="494">
        <f t="shared" si="1"/>
        <v>0.1454462415547193</v>
      </c>
    </row>
    <row r="19" spans="1:9" s="495" customFormat="1" ht="18" customHeight="1">
      <c r="A19" s="491" t="s">
        <v>136</v>
      </c>
      <c r="B19" s="492">
        <v>72.98400000000001</v>
      </c>
      <c r="C19" s="493">
        <f t="shared" si="2"/>
        <v>0.008813044136102748</v>
      </c>
      <c r="D19" s="492">
        <v>78.219</v>
      </c>
      <c r="E19" s="494">
        <f t="shared" si="0"/>
        <v>-0.06692747286464906</v>
      </c>
      <c r="F19" s="492">
        <v>377.605</v>
      </c>
      <c r="G19" s="494">
        <f t="shared" si="3"/>
        <v>0.00935329995336044</v>
      </c>
      <c r="H19" s="492">
        <v>580.073</v>
      </c>
      <c r="I19" s="494">
        <f t="shared" si="1"/>
        <v>-0.3490388278716644</v>
      </c>
    </row>
    <row r="20" spans="1:9" s="495" customFormat="1" ht="18" customHeight="1">
      <c r="A20" s="491" t="s">
        <v>113</v>
      </c>
      <c r="B20" s="492">
        <v>58.800999999999995</v>
      </c>
      <c r="C20" s="493">
        <f t="shared" si="2"/>
        <v>0.007100402941014161</v>
      </c>
      <c r="D20" s="492">
        <v>85.499</v>
      </c>
      <c r="E20" s="494">
        <f t="shared" si="0"/>
        <v>-0.312260962116516</v>
      </c>
      <c r="F20" s="492">
        <v>288.5969999999999</v>
      </c>
      <c r="G20" s="494">
        <f t="shared" si="3"/>
        <v>0.007148566111783377</v>
      </c>
      <c r="H20" s="492">
        <v>506.36199999999997</v>
      </c>
      <c r="I20" s="494">
        <f t="shared" si="1"/>
        <v>-0.43005794273661935</v>
      </c>
    </row>
    <row r="21" spans="1:9" s="495" customFormat="1" ht="18" customHeight="1">
      <c r="A21" s="491" t="s">
        <v>126</v>
      </c>
      <c r="B21" s="492">
        <v>53.783</v>
      </c>
      <c r="C21" s="493">
        <f t="shared" si="2"/>
        <v>0.006494463893072646</v>
      </c>
      <c r="D21" s="492">
        <v>53.96699999999999</v>
      </c>
      <c r="E21" s="494">
        <f t="shared" si="0"/>
        <v>-0.003409490985231578</v>
      </c>
      <c r="F21" s="492">
        <v>243.81099999999998</v>
      </c>
      <c r="G21" s="494">
        <f t="shared" si="3"/>
        <v>0.006039214032994166</v>
      </c>
      <c r="H21" s="492">
        <v>259.401</v>
      </c>
      <c r="I21" s="494">
        <f t="shared" si="1"/>
        <v>-0.060099999614496635</v>
      </c>
    </row>
    <row r="22" spans="1:9" s="495" customFormat="1" ht="18" customHeight="1">
      <c r="A22" s="491" t="s">
        <v>124</v>
      </c>
      <c r="B22" s="492">
        <v>46.167</v>
      </c>
      <c r="C22" s="493">
        <f t="shared" si="2"/>
        <v>0.005574808295399752</v>
      </c>
      <c r="D22" s="492">
        <v>68.88199999999999</v>
      </c>
      <c r="E22" s="494">
        <f t="shared" si="0"/>
        <v>-0.3297668476525071</v>
      </c>
      <c r="F22" s="492">
        <v>224.936</v>
      </c>
      <c r="G22" s="494">
        <f t="shared" si="3"/>
        <v>0.0055716790781612634</v>
      </c>
      <c r="H22" s="492">
        <v>249.77299999999997</v>
      </c>
      <c r="I22" s="494">
        <f t="shared" si="1"/>
        <v>-0.0994382899672902</v>
      </c>
    </row>
    <row r="23" spans="1:9" s="495" customFormat="1" ht="18" customHeight="1">
      <c r="A23" s="491" t="s">
        <v>128</v>
      </c>
      <c r="B23" s="492">
        <v>45.626000000000005</v>
      </c>
      <c r="C23" s="493">
        <f t="shared" si="2"/>
        <v>0.00550948086914699</v>
      </c>
      <c r="D23" s="492">
        <v>60.651</v>
      </c>
      <c r="E23" s="494">
        <f t="shared" si="0"/>
        <v>-0.24772880908806116</v>
      </c>
      <c r="F23" s="492">
        <v>301.29099999999994</v>
      </c>
      <c r="G23" s="494">
        <f t="shared" si="3"/>
        <v>0.00746299730206941</v>
      </c>
      <c r="H23" s="492">
        <v>377.167</v>
      </c>
      <c r="I23" s="494">
        <f t="shared" si="1"/>
        <v>-0.20117348548520952</v>
      </c>
    </row>
    <row r="24" spans="1:9" s="495" customFormat="1" ht="18" customHeight="1">
      <c r="A24" s="491" t="s">
        <v>146</v>
      </c>
      <c r="B24" s="492">
        <v>25.712</v>
      </c>
      <c r="C24" s="493">
        <f t="shared" si="2"/>
        <v>0.00310480366693349</v>
      </c>
      <c r="D24" s="492">
        <v>21.102</v>
      </c>
      <c r="E24" s="494">
        <f t="shared" si="0"/>
        <v>0.21846270495687614</v>
      </c>
      <c r="F24" s="492">
        <v>111.036</v>
      </c>
      <c r="G24" s="494">
        <f t="shared" si="3"/>
        <v>0.0027503688076729116</v>
      </c>
      <c r="H24" s="492">
        <v>144.06</v>
      </c>
      <c r="I24" s="494">
        <f t="shared" si="1"/>
        <v>-0.22923781757601003</v>
      </c>
    </row>
    <row r="25" spans="1:9" s="495" customFormat="1" ht="18" customHeight="1">
      <c r="A25" s="491" t="s">
        <v>118</v>
      </c>
      <c r="B25" s="492">
        <v>24.716</v>
      </c>
      <c r="C25" s="493">
        <f t="shared" si="2"/>
        <v>0.0029845335808932846</v>
      </c>
      <c r="D25" s="492">
        <v>25.502</v>
      </c>
      <c r="E25" s="494">
        <f t="shared" si="0"/>
        <v>-0.030821112069641554</v>
      </c>
      <c r="F25" s="492">
        <v>139.309</v>
      </c>
      <c r="G25" s="494">
        <f t="shared" si="3"/>
        <v>0.0034506928224008935</v>
      </c>
      <c r="H25" s="492">
        <v>171.342</v>
      </c>
      <c r="I25" s="494">
        <f t="shared" si="1"/>
        <v>-0.18695357822366965</v>
      </c>
    </row>
    <row r="26" spans="1:9" s="495" customFormat="1" ht="18" customHeight="1">
      <c r="A26" s="491" t="s">
        <v>127</v>
      </c>
      <c r="B26" s="492">
        <v>21.15</v>
      </c>
      <c r="C26" s="493">
        <f t="shared" si="2"/>
        <v>0.002553928031877851</v>
      </c>
      <c r="D26" s="492">
        <v>13.469</v>
      </c>
      <c r="E26" s="494">
        <f t="shared" si="0"/>
        <v>0.5702724775410202</v>
      </c>
      <c r="F26" s="492">
        <v>138.47699999999995</v>
      </c>
      <c r="G26" s="494">
        <f t="shared" si="3"/>
        <v>0.0034300841292924963</v>
      </c>
      <c r="H26" s="492">
        <v>73.182</v>
      </c>
      <c r="I26" s="494">
        <f t="shared" si="1"/>
        <v>0.8922275969500688</v>
      </c>
    </row>
    <row r="27" spans="1:9" s="495" customFormat="1" ht="18" customHeight="1">
      <c r="A27" s="491" t="s">
        <v>133</v>
      </c>
      <c r="B27" s="492">
        <v>20.695</v>
      </c>
      <c r="C27" s="493">
        <f t="shared" si="2"/>
        <v>0.002498985372090408</v>
      </c>
      <c r="D27" s="492">
        <v>29.725</v>
      </c>
      <c r="E27" s="494">
        <f t="shared" si="0"/>
        <v>-0.30378469301934397</v>
      </c>
      <c r="F27" s="492">
        <v>101.985</v>
      </c>
      <c r="G27" s="494">
        <f t="shared" si="3"/>
        <v>0.002526174959927608</v>
      </c>
      <c r="H27" s="492">
        <v>142.36899999999997</v>
      </c>
      <c r="I27" s="494">
        <f t="shared" si="1"/>
        <v>-0.2836572568466449</v>
      </c>
    </row>
    <row r="28" spans="1:9" s="495" customFormat="1" ht="18" customHeight="1">
      <c r="A28" s="491" t="s">
        <v>130</v>
      </c>
      <c r="B28" s="492">
        <v>20.138</v>
      </c>
      <c r="C28" s="493">
        <f t="shared" si="2"/>
        <v>0.002431725896262703</v>
      </c>
      <c r="D28" s="492">
        <v>19.36</v>
      </c>
      <c r="E28" s="494">
        <f t="shared" si="0"/>
        <v>0.04018595041322315</v>
      </c>
      <c r="F28" s="492">
        <v>85.08</v>
      </c>
      <c r="G28" s="494">
        <f t="shared" si="3"/>
        <v>0.0021074370308441525</v>
      </c>
      <c r="H28" s="492">
        <v>81.366</v>
      </c>
      <c r="I28" s="494">
        <f t="shared" si="1"/>
        <v>0.045645601356832044</v>
      </c>
    </row>
    <row r="29" spans="1:9" s="495" customFormat="1" ht="18" customHeight="1">
      <c r="A29" s="491" t="s">
        <v>119</v>
      </c>
      <c r="B29" s="492">
        <v>19.724</v>
      </c>
      <c r="C29" s="493">
        <f t="shared" si="2"/>
        <v>0.002381734113511051</v>
      </c>
      <c r="D29" s="492">
        <v>38.324000000000005</v>
      </c>
      <c r="E29" s="494">
        <f t="shared" si="0"/>
        <v>-0.4853355599624257</v>
      </c>
      <c r="F29" s="492">
        <v>96.55200000000002</v>
      </c>
      <c r="G29" s="494">
        <f t="shared" si="3"/>
        <v>0.0023915992031272293</v>
      </c>
      <c r="H29" s="492">
        <v>133.248</v>
      </c>
      <c r="I29" s="494">
        <f t="shared" si="1"/>
        <v>-0.27539625360230524</v>
      </c>
    </row>
    <row r="30" spans="1:9" s="495" customFormat="1" ht="18" customHeight="1">
      <c r="A30" s="491" t="s">
        <v>156</v>
      </c>
      <c r="B30" s="492">
        <v>19.06</v>
      </c>
      <c r="C30" s="493">
        <f t="shared" si="2"/>
        <v>0.0023015540561509146</v>
      </c>
      <c r="D30" s="492">
        <v>6.139</v>
      </c>
      <c r="E30" s="494">
        <f t="shared" si="0"/>
        <v>2.104740185697996</v>
      </c>
      <c r="F30" s="492">
        <v>96.851</v>
      </c>
      <c r="G30" s="494">
        <f t="shared" si="3"/>
        <v>0.0023990054522130583</v>
      </c>
      <c r="H30" s="492">
        <v>93.50399999999999</v>
      </c>
      <c r="I30" s="494">
        <f t="shared" si="1"/>
        <v>0.0357952600958249</v>
      </c>
    </row>
    <row r="31" spans="1:9" s="495" customFormat="1" ht="18" customHeight="1">
      <c r="A31" s="491" t="s">
        <v>140</v>
      </c>
      <c r="B31" s="492">
        <v>18.731</v>
      </c>
      <c r="C31" s="493">
        <f t="shared" si="2"/>
        <v>0.0022618262867661484</v>
      </c>
      <c r="D31" s="492">
        <v>32.799</v>
      </c>
      <c r="E31" s="494">
        <f t="shared" si="0"/>
        <v>-0.42891551571694253</v>
      </c>
      <c r="F31" s="492">
        <v>106.75399999999999</v>
      </c>
      <c r="G31" s="494">
        <f t="shared" si="3"/>
        <v>0.002644303394343402</v>
      </c>
      <c r="H31" s="492">
        <v>196.89900000000006</v>
      </c>
      <c r="I31" s="494">
        <f t="shared" si="1"/>
        <v>-0.45782355420799514</v>
      </c>
    </row>
    <row r="32" spans="1:9" s="495" customFormat="1" ht="18" customHeight="1">
      <c r="A32" s="491" t="s">
        <v>120</v>
      </c>
      <c r="B32" s="492">
        <v>17.446</v>
      </c>
      <c r="C32" s="493">
        <f t="shared" si="2"/>
        <v>0.002106658555278534</v>
      </c>
      <c r="D32" s="492">
        <v>22.162000000000003</v>
      </c>
      <c r="E32" s="494">
        <f t="shared" si="0"/>
        <v>-0.21279667900009025</v>
      </c>
      <c r="F32" s="492">
        <v>73.95200000000001</v>
      </c>
      <c r="G32" s="494">
        <f t="shared" si="3"/>
        <v>0.0018317957605193558</v>
      </c>
      <c r="H32" s="492">
        <v>85.902</v>
      </c>
      <c r="I32" s="494">
        <f t="shared" si="1"/>
        <v>-0.1391120113617842</v>
      </c>
    </row>
    <row r="33" spans="1:9" s="495" customFormat="1" ht="18" customHeight="1">
      <c r="A33" s="491" t="s">
        <v>134</v>
      </c>
      <c r="B33" s="492">
        <v>17.442</v>
      </c>
      <c r="C33" s="493">
        <f t="shared" si="2"/>
        <v>0.002106175542884798</v>
      </c>
      <c r="D33" s="492">
        <v>15.805</v>
      </c>
      <c r="E33" s="494">
        <f t="shared" si="0"/>
        <v>0.10357481809553937</v>
      </c>
      <c r="F33" s="492">
        <v>73.455</v>
      </c>
      <c r="G33" s="494">
        <f t="shared" si="3"/>
        <v>0.0018194850387947487</v>
      </c>
      <c r="H33" s="492">
        <v>108.422</v>
      </c>
      <c r="I33" s="494">
        <f t="shared" si="1"/>
        <v>-0.32250834701444353</v>
      </c>
    </row>
    <row r="34" spans="1:9" s="495" customFormat="1" ht="18" customHeight="1">
      <c r="A34" s="491" t="s">
        <v>144</v>
      </c>
      <c r="B34" s="492">
        <v>17.285</v>
      </c>
      <c r="C34" s="493">
        <f t="shared" si="2"/>
        <v>0.002087217306430669</v>
      </c>
      <c r="D34" s="492">
        <v>48.85</v>
      </c>
      <c r="E34" s="494">
        <f t="shared" si="0"/>
        <v>-0.6461617195496417</v>
      </c>
      <c r="F34" s="492">
        <v>66.112</v>
      </c>
      <c r="G34" s="494">
        <f t="shared" si="3"/>
        <v>0.0016375984600748542</v>
      </c>
      <c r="H34" s="492">
        <v>89.157</v>
      </c>
      <c r="I34" s="494">
        <f t="shared" si="1"/>
        <v>-0.25847661989524096</v>
      </c>
    </row>
    <row r="35" spans="1:9" s="495" customFormat="1" ht="18" customHeight="1">
      <c r="A35" s="491" t="s">
        <v>147</v>
      </c>
      <c r="B35" s="492">
        <v>16.922</v>
      </c>
      <c r="C35" s="493">
        <f t="shared" si="2"/>
        <v>0.002043383931699149</v>
      </c>
      <c r="D35" s="492">
        <v>21.45</v>
      </c>
      <c r="E35" s="494">
        <f t="shared" si="0"/>
        <v>-0.2110955710955711</v>
      </c>
      <c r="F35" s="492">
        <v>111.745</v>
      </c>
      <c r="G35" s="494">
        <f t="shared" si="3"/>
        <v>0.002767930782929946</v>
      </c>
      <c r="H35" s="492">
        <v>125.473</v>
      </c>
      <c r="I35" s="494">
        <f t="shared" si="1"/>
        <v>-0.10940999258804673</v>
      </c>
    </row>
    <row r="36" spans="1:9" s="495" customFormat="1" ht="18" customHeight="1">
      <c r="A36" s="491" t="s">
        <v>145</v>
      </c>
      <c r="B36" s="492">
        <v>13.036000000000001</v>
      </c>
      <c r="C36" s="493">
        <f t="shared" si="2"/>
        <v>0.0015741373911848544</v>
      </c>
      <c r="D36" s="492">
        <v>18.032</v>
      </c>
      <c r="E36" s="494">
        <f t="shared" si="0"/>
        <v>-0.2770629991126885</v>
      </c>
      <c r="F36" s="492">
        <v>62.232000000000006</v>
      </c>
      <c r="G36" s="494">
        <f t="shared" si="3"/>
        <v>0.0015414906124058922</v>
      </c>
      <c r="H36" s="492">
        <v>91.15900000000002</v>
      </c>
      <c r="I36" s="494">
        <f t="shared" si="1"/>
        <v>-0.31732467446988233</v>
      </c>
    </row>
    <row r="37" spans="1:9" s="495" customFormat="1" ht="18" customHeight="1">
      <c r="A37" s="491" t="s">
        <v>131</v>
      </c>
      <c r="B37" s="492">
        <v>12.769</v>
      </c>
      <c r="C37" s="493">
        <f t="shared" si="2"/>
        <v>0.001541896313902992</v>
      </c>
      <c r="D37" s="492">
        <v>16.711000000000002</v>
      </c>
      <c r="E37" s="494">
        <f t="shared" si="0"/>
        <v>-0.23589252588115617</v>
      </c>
      <c r="F37" s="492">
        <v>60.275</v>
      </c>
      <c r="G37" s="494">
        <f t="shared" si="3"/>
        <v>0.0014930155974862635</v>
      </c>
      <c r="H37" s="492">
        <v>81.74700000000001</v>
      </c>
      <c r="I37" s="494">
        <f t="shared" si="1"/>
        <v>-0.26266407329932606</v>
      </c>
    </row>
    <row r="38" spans="1:9" s="495" customFormat="1" ht="18" customHeight="1">
      <c r="A38" s="491" t="s">
        <v>141</v>
      </c>
      <c r="B38" s="492">
        <v>11.167</v>
      </c>
      <c r="C38" s="493">
        <f t="shared" si="2"/>
        <v>0.0013484498502118185</v>
      </c>
      <c r="D38" s="492">
        <v>19.458</v>
      </c>
      <c r="E38" s="494">
        <f t="shared" si="0"/>
        <v>-0.426097235070408</v>
      </c>
      <c r="F38" s="492">
        <v>59.731</v>
      </c>
      <c r="G38" s="494">
        <f t="shared" si="3"/>
        <v>0.001479540682761543</v>
      </c>
      <c r="H38" s="492">
        <v>94.747</v>
      </c>
      <c r="I38" s="494">
        <f t="shared" si="1"/>
        <v>-0.3695737068192133</v>
      </c>
    </row>
    <row r="39" spans="1:9" s="495" customFormat="1" ht="18" customHeight="1">
      <c r="A39" s="491" t="s">
        <v>129</v>
      </c>
      <c r="B39" s="492">
        <v>11.152999999999999</v>
      </c>
      <c r="C39" s="493">
        <f t="shared" si="2"/>
        <v>0.0013467593068337432</v>
      </c>
      <c r="D39" s="492">
        <v>11.349</v>
      </c>
      <c r="E39" s="494">
        <f t="shared" si="0"/>
        <v>-0.017270244074367946</v>
      </c>
      <c r="F39" s="492">
        <v>49.586</v>
      </c>
      <c r="G39" s="494">
        <f t="shared" si="3"/>
        <v>0.0012282483851838051</v>
      </c>
      <c r="H39" s="492">
        <v>60.409000000000006</v>
      </c>
      <c r="I39" s="494">
        <f t="shared" si="1"/>
        <v>-0.17916204539058755</v>
      </c>
    </row>
    <row r="40" spans="1:9" s="495" customFormat="1" ht="18" customHeight="1">
      <c r="A40" s="491" t="s">
        <v>122</v>
      </c>
      <c r="B40" s="492">
        <v>9.015</v>
      </c>
      <c r="C40" s="493">
        <f t="shared" si="2"/>
        <v>0.0010885891823819778</v>
      </c>
      <c r="D40" s="492">
        <v>12.402000000000001</v>
      </c>
      <c r="E40" s="494">
        <f t="shared" si="0"/>
        <v>-0.27310111272375426</v>
      </c>
      <c r="F40" s="492">
        <v>42.781</v>
      </c>
      <c r="G40" s="494">
        <f t="shared" si="3"/>
        <v>0.001059688100805638</v>
      </c>
      <c r="H40" s="492">
        <v>124.966</v>
      </c>
      <c r="I40" s="494">
        <f t="shared" si="1"/>
        <v>-0.6576588832162349</v>
      </c>
    </row>
    <row r="41" spans="1:9" s="495" customFormat="1" ht="18" customHeight="1">
      <c r="A41" s="491" t="s">
        <v>143</v>
      </c>
      <c r="B41" s="492">
        <v>3.735</v>
      </c>
      <c r="C41" s="493">
        <f t="shared" si="2"/>
        <v>0.00045101282265076943</v>
      </c>
      <c r="D41" s="492">
        <v>6.166</v>
      </c>
      <c r="E41" s="494">
        <f t="shared" si="0"/>
        <v>-0.3942588387933831</v>
      </c>
      <c r="F41" s="492">
        <v>19.972</v>
      </c>
      <c r="G41" s="494">
        <f t="shared" si="3"/>
        <v>0.0004947077148568337</v>
      </c>
      <c r="H41" s="492">
        <v>23.806</v>
      </c>
      <c r="I41" s="494">
        <f t="shared" si="1"/>
        <v>-0.16105183567167936</v>
      </c>
    </row>
    <row r="42" spans="1:9" s="495" customFormat="1" ht="18" customHeight="1">
      <c r="A42" s="491" t="s">
        <v>142</v>
      </c>
      <c r="B42" s="492">
        <v>2.327</v>
      </c>
      <c r="C42" s="493">
        <f t="shared" si="2"/>
        <v>0.0002809924600557806</v>
      </c>
      <c r="D42" s="492">
        <v>3.7279999999999998</v>
      </c>
      <c r="E42" s="494">
        <f t="shared" si="0"/>
        <v>-0.3758047210300429</v>
      </c>
      <c r="F42" s="492">
        <v>69.125</v>
      </c>
      <c r="G42" s="494">
        <f t="shared" si="3"/>
        <v>0.0017122306624012935</v>
      </c>
      <c r="H42" s="492">
        <v>15.570999999999998</v>
      </c>
      <c r="I42" s="494">
        <f t="shared" si="1"/>
        <v>3.4393423672211165</v>
      </c>
    </row>
    <row r="43" spans="1:9" s="495" customFormat="1" ht="18" customHeight="1">
      <c r="A43" s="491" t="s">
        <v>139</v>
      </c>
      <c r="B43" s="492">
        <v>1.304</v>
      </c>
      <c r="C43" s="493">
        <f t="shared" si="2"/>
        <v>0.000157462040357859</v>
      </c>
      <c r="D43" s="492">
        <v>3.433</v>
      </c>
      <c r="E43" s="494">
        <f t="shared" si="0"/>
        <v>-0.6201572968249345</v>
      </c>
      <c r="F43" s="492">
        <v>7.609</v>
      </c>
      <c r="G43" s="494">
        <f t="shared" si="3"/>
        <v>0.00018847541569926135</v>
      </c>
      <c r="H43" s="492">
        <v>11.056999999999999</v>
      </c>
      <c r="I43" s="494">
        <f t="shared" si="1"/>
        <v>-0.31183865424617885</v>
      </c>
    </row>
    <row r="44" spans="1:9" s="495" customFormat="1" ht="18" customHeight="1">
      <c r="A44" s="491" t="s">
        <v>138</v>
      </c>
      <c r="B44" s="492">
        <v>0.674</v>
      </c>
      <c r="C44" s="493">
        <f t="shared" si="2"/>
        <v>8.13875883444762E-05</v>
      </c>
      <c r="D44" s="492">
        <v>0.461</v>
      </c>
      <c r="E44" s="494">
        <f t="shared" si="0"/>
        <v>0.46203904555314534</v>
      </c>
      <c r="F44" s="492">
        <v>7.944000000000001</v>
      </c>
      <c r="G44" s="494">
        <f t="shared" si="3"/>
        <v>0.00019677338708305064</v>
      </c>
      <c r="H44" s="492">
        <v>33.32600000000001</v>
      </c>
      <c r="I44" s="494">
        <f t="shared" si="1"/>
        <v>-0.7616275580627738</v>
      </c>
    </row>
    <row r="45" spans="1:9" s="495" customFormat="1" ht="18" customHeight="1" thickBot="1">
      <c r="A45" s="496" t="s">
        <v>148</v>
      </c>
      <c r="B45" s="497">
        <v>2004.015</v>
      </c>
      <c r="C45" s="498">
        <f t="shared" si="2"/>
        <v>0.24199102055809418</v>
      </c>
      <c r="D45" s="497">
        <v>2216.9019999999987</v>
      </c>
      <c r="E45" s="499">
        <f t="shared" si="0"/>
        <v>-0.09602905315616062</v>
      </c>
      <c r="F45" s="497">
        <v>10074.474000000022</v>
      </c>
      <c r="G45" s="499">
        <f t="shared" si="3"/>
        <v>0.24954536405590808</v>
      </c>
      <c r="H45" s="497">
        <v>9423.733</v>
      </c>
      <c r="I45" s="499">
        <f t="shared" si="1"/>
        <v>0.06905342076224175</v>
      </c>
    </row>
    <row r="46" ht="12.75" customHeight="1">
      <c r="A46" s="216" t="s">
        <v>157</v>
      </c>
    </row>
    <row r="47" ht="12" customHeight="1">
      <c r="A47" s="216" t="s">
        <v>158</v>
      </c>
    </row>
  </sheetData>
  <sheetProtection/>
  <mergeCells count="4">
    <mergeCell ref="B2:E2"/>
    <mergeCell ref="F2:I2"/>
    <mergeCell ref="A2:A3"/>
    <mergeCell ref="A1:I1"/>
  </mergeCells>
  <conditionalFormatting sqref="I46:I65536 I1:I3 E1:E3 E46:E65536">
    <cfRule type="cellIs" priority="1" dxfId="0" operator="lessThan" stopIfTrue="1">
      <formula>0</formula>
    </cfRule>
  </conditionalFormatting>
  <conditionalFormatting sqref="E4:E45 I4:I4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48" right="0.24" top="0.33" bottom="0.18" header="0.25" footer="0.18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="88" zoomScaleNormal="88" zoomScalePageLayoutView="0" workbookViewId="0" topLeftCell="A1">
      <selection activeCell="H55" sqref="H55"/>
    </sheetView>
  </sheetViews>
  <sheetFormatPr defaultColWidth="9.140625" defaultRowHeight="12.75"/>
  <cols>
    <col min="1" max="1" width="19.57421875" style="503" customWidth="1"/>
    <col min="2" max="2" width="12.28125" style="503" customWidth="1"/>
    <col min="3" max="3" width="10.7109375" style="503" bestFit="1" customWidth="1"/>
    <col min="4" max="4" width="12.140625" style="503" customWidth="1"/>
    <col min="5" max="5" width="9.28125" style="503" customWidth="1"/>
    <col min="6" max="6" width="11.28125" style="503" customWidth="1"/>
    <col min="7" max="7" width="10.7109375" style="503" bestFit="1" customWidth="1"/>
    <col min="8" max="8" width="11.140625" style="503" customWidth="1"/>
    <col min="9" max="9" width="9.421875" style="503" bestFit="1" customWidth="1"/>
    <col min="10" max="11" width="9.140625" style="503" customWidth="1"/>
    <col min="12" max="12" width="11.8515625" style="503" customWidth="1"/>
    <col min="13" max="14" width="9.140625" style="503" customWidth="1"/>
    <col min="15" max="15" width="11.7109375" style="503" customWidth="1"/>
    <col min="16" max="16384" width="9.140625" style="503" customWidth="1"/>
  </cols>
  <sheetData>
    <row r="1" spans="1:9" ht="22.5" customHeight="1" thickBot="1">
      <c r="A1" s="500" t="s">
        <v>159</v>
      </c>
      <c r="B1" s="501"/>
      <c r="C1" s="501"/>
      <c r="D1" s="501"/>
      <c r="E1" s="501"/>
      <c r="F1" s="501"/>
      <c r="G1" s="501"/>
      <c r="H1" s="501"/>
      <c r="I1" s="502"/>
    </row>
    <row r="2" spans="1:9" ht="14.25" thickBot="1">
      <c r="A2" s="504" t="s">
        <v>160</v>
      </c>
      <c r="B2" s="505" t="s">
        <v>38</v>
      </c>
      <c r="C2" s="506"/>
      <c r="D2" s="506"/>
      <c r="E2" s="507"/>
      <c r="F2" s="506" t="s">
        <v>39</v>
      </c>
      <c r="G2" s="506"/>
      <c r="H2" s="506"/>
      <c r="I2" s="507"/>
    </row>
    <row r="3" spans="1:9" s="512" customFormat="1" ht="34.5" customHeight="1" thickBot="1">
      <c r="A3" s="508"/>
      <c r="B3" s="509" t="s">
        <v>40</v>
      </c>
      <c r="C3" s="510" t="s">
        <v>41</v>
      </c>
      <c r="D3" s="509" t="s">
        <v>42</v>
      </c>
      <c r="E3" s="511" t="s">
        <v>43</v>
      </c>
      <c r="F3" s="509" t="s">
        <v>44</v>
      </c>
      <c r="G3" s="510" t="s">
        <v>41</v>
      </c>
      <c r="H3" s="509" t="s">
        <v>45</v>
      </c>
      <c r="I3" s="511" t="s">
        <v>43</v>
      </c>
    </row>
    <row r="4" spans="1:9" s="519" customFormat="1" ht="16.5" customHeight="1" thickBot="1">
      <c r="A4" s="513" t="s">
        <v>3</v>
      </c>
      <c r="B4" s="514">
        <f>B5+B18+B31+B39+B48+B55</f>
        <v>394154</v>
      </c>
      <c r="C4" s="515">
        <f aca="true" t="shared" si="0" ref="C4:C47">(B4/$B$4)</f>
        <v>1</v>
      </c>
      <c r="D4" s="516">
        <f>D5+D18+D31+D39+D48+D55</f>
        <v>398097</v>
      </c>
      <c r="E4" s="517">
        <f aca="true" t="shared" si="1" ref="E4:E9">(B4/D4-1)</f>
        <v>-0.009904621235528044</v>
      </c>
      <c r="F4" s="518">
        <f>F5+F18+F31+F39+F48+F55</f>
        <v>2096776</v>
      </c>
      <c r="G4" s="515">
        <f aca="true" t="shared" si="2" ref="G4:G47">(F4/$F$4)</f>
        <v>1</v>
      </c>
      <c r="H4" s="516">
        <f>H5+H18+H31+H39+H48+H55</f>
        <v>2046028</v>
      </c>
      <c r="I4" s="517">
        <f aca="true" t="shared" si="3" ref="I4:I9">(F4/H4-1)</f>
        <v>0.024803179624130367</v>
      </c>
    </row>
    <row r="5" spans="1:15" s="525" customFormat="1" ht="16.5" customHeight="1" thickTop="1">
      <c r="A5" s="520" t="s">
        <v>161</v>
      </c>
      <c r="B5" s="521">
        <f>SUM(B6:B17)</f>
        <v>158054</v>
      </c>
      <c r="C5" s="522">
        <f t="shared" si="0"/>
        <v>0.4009955499627049</v>
      </c>
      <c r="D5" s="523">
        <f>SUM(D6:D17)</f>
        <v>143926</v>
      </c>
      <c r="E5" s="524">
        <f t="shared" si="1"/>
        <v>0.09816155524366699</v>
      </c>
      <c r="F5" s="521">
        <f>SUM(F6:F17)</f>
        <v>772200</v>
      </c>
      <c r="G5" s="522">
        <f t="shared" si="2"/>
        <v>0.36827968271288875</v>
      </c>
      <c r="H5" s="523">
        <f>SUM(H6:H17)</f>
        <v>713024</v>
      </c>
      <c r="I5" s="524">
        <f t="shared" si="3"/>
        <v>0.08299299883313882</v>
      </c>
      <c r="L5" s="526"/>
      <c r="M5" s="526"/>
      <c r="N5" s="526"/>
      <c r="O5" s="526"/>
    </row>
    <row r="6" spans="1:10" ht="16.5" customHeight="1">
      <c r="A6" s="527" t="s">
        <v>162</v>
      </c>
      <c r="B6" s="528">
        <v>32430</v>
      </c>
      <c r="C6" s="529">
        <f t="shared" si="0"/>
        <v>0.08227748544984956</v>
      </c>
      <c r="D6" s="530">
        <v>36957</v>
      </c>
      <c r="E6" s="531">
        <f t="shared" si="1"/>
        <v>-0.1224937089049436</v>
      </c>
      <c r="F6" s="532">
        <v>162504</v>
      </c>
      <c r="G6" s="529">
        <f t="shared" si="2"/>
        <v>0.0775018409214909</v>
      </c>
      <c r="H6" s="530">
        <v>190545</v>
      </c>
      <c r="I6" s="531">
        <f t="shared" si="3"/>
        <v>-0.14716208769581984</v>
      </c>
      <c r="J6" s="533"/>
    </row>
    <row r="7" spans="1:10" ht="16.5" customHeight="1">
      <c r="A7" s="527" t="s">
        <v>163</v>
      </c>
      <c r="B7" s="528">
        <v>16923</v>
      </c>
      <c r="C7" s="529">
        <f t="shared" si="0"/>
        <v>0.04293499495121196</v>
      </c>
      <c r="D7" s="530">
        <v>15899</v>
      </c>
      <c r="E7" s="531">
        <f t="shared" si="1"/>
        <v>0.06440656645072007</v>
      </c>
      <c r="F7" s="532">
        <v>79869</v>
      </c>
      <c r="G7" s="529">
        <f t="shared" si="2"/>
        <v>0.03809133641361786</v>
      </c>
      <c r="H7" s="530">
        <v>80517</v>
      </c>
      <c r="I7" s="531">
        <f t="shared" si="3"/>
        <v>-0.008047989865494265</v>
      </c>
      <c r="J7" s="533"/>
    </row>
    <row r="8" spans="1:10" ht="16.5" customHeight="1">
      <c r="A8" s="527" t="s">
        <v>164</v>
      </c>
      <c r="B8" s="528">
        <v>13484</v>
      </c>
      <c r="C8" s="529">
        <f t="shared" si="0"/>
        <v>0.034209978840757674</v>
      </c>
      <c r="D8" s="530">
        <v>11987</v>
      </c>
      <c r="E8" s="531">
        <f t="shared" si="1"/>
        <v>0.12488529240010005</v>
      </c>
      <c r="F8" s="532">
        <v>74568</v>
      </c>
      <c r="G8" s="529">
        <f t="shared" si="2"/>
        <v>0.03556316936096178</v>
      </c>
      <c r="H8" s="530">
        <v>55715</v>
      </c>
      <c r="I8" s="531">
        <f t="shared" si="3"/>
        <v>0.3383828412456251</v>
      </c>
      <c r="J8" s="533"/>
    </row>
    <row r="9" spans="1:17" ht="16.5" customHeight="1">
      <c r="A9" s="527" t="s">
        <v>165</v>
      </c>
      <c r="B9" s="528">
        <v>11698</v>
      </c>
      <c r="C9" s="529">
        <f t="shared" si="0"/>
        <v>0.029678755004389146</v>
      </c>
      <c r="D9" s="530">
        <v>11501</v>
      </c>
      <c r="E9" s="531">
        <f t="shared" si="1"/>
        <v>0.01712894530910347</v>
      </c>
      <c r="F9" s="532">
        <v>58689</v>
      </c>
      <c r="G9" s="529">
        <f t="shared" si="2"/>
        <v>0.027990114346978408</v>
      </c>
      <c r="H9" s="530">
        <v>58365</v>
      </c>
      <c r="I9" s="531">
        <f t="shared" si="3"/>
        <v>0.005551272166538057</v>
      </c>
      <c r="J9" s="533"/>
      <c r="K9" s="534"/>
      <c r="L9" s="534"/>
      <c r="M9" s="534"/>
      <c r="N9" s="534"/>
      <c r="O9" s="534"/>
      <c r="P9" s="534"/>
      <c r="Q9" s="534"/>
    </row>
    <row r="10" spans="1:17" ht="16.5" customHeight="1">
      <c r="A10" s="527" t="s">
        <v>166</v>
      </c>
      <c r="B10" s="528">
        <v>10658</v>
      </c>
      <c r="C10" s="529">
        <f t="shared" si="0"/>
        <v>0.027040192412102884</v>
      </c>
      <c r="D10" s="530">
        <v>6736</v>
      </c>
      <c r="E10" s="531">
        <f aca="true" t="shared" si="4" ref="E10:E15">(B10/D10-1)</f>
        <v>0.5822446555819478</v>
      </c>
      <c r="F10" s="532">
        <v>49706</v>
      </c>
      <c r="G10" s="529">
        <f t="shared" si="2"/>
        <v>0.023705918037978307</v>
      </c>
      <c r="H10" s="530">
        <v>31668</v>
      </c>
      <c r="I10" s="531">
        <f aca="true" t="shared" si="5" ref="I10:I15">(F10/H10-1)</f>
        <v>0.5695970695970696</v>
      </c>
      <c r="J10" s="533"/>
      <c r="K10" s="534"/>
      <c r="L10" s="534"/>
      <c r="M10" s="534"/>
      <c r="N10" s="534"/>
      <c r="O10" s="534"/>
      <c r="P10" s="534"/>
      <c r="Q10" s="534"/>
    </row>
    <row r="11" spans="1:17" ht="16.5" customHeight="1">
      <c r="A11" s="527" t="s">
        <v>167</v>
      </c>
      <c r="B11" s="528">
        <v>10245</v>
      </c>
      <c r="C11" s="529">
        <f t="shared" si="0"/>
        <v>0.025992378613435358</v>
      </c>
      <c r="D11" s="530">
        <v>5569</v>
      </c>
      <c r="E11" s="531">
        <f t="shared" si="4"/>
        <v>0.8396480517148501</v>
      </c>
      <c r="F11" s="532">
        <v>54302</v>
      </c>
      <c r="G11" s="529">
        <f t="shared" si="2"/>
        <v>0.025897854611079105</v>
      </c>
      <c r="H11" s="530">
        <v>26874</v>
      </c>
      <c r="I11" s="531">
        <f t="shared" si="5"/>
        <v>1.0206147205477412</v>
      </c>
      <c r="J11" s="533"/>
      <c r="K11" s="534"/>
      <c r="L11" s="534"/>
      <c r="M11" s="534"/>
      <c r="N11" s="534"/>
      <c r="O11" s="534"/>
      <c r="P11" s="534"/>
      <c r="Q11" s="534"/>
    </row>
    <row r="12" spans="1:10" ht="16.5" customHeight="1">
      <c r="A12" s="527" t="s">
        <v>168</v>
      </c>
      <c r="B12" s="528">
        <v>6797</v>
      </c>
      <c r="C12" s="529">
        <f t="shared" si="0"/>
        <v>0.017244528788240128</v>
      </c>
      <c r="D12" s="530">
        <v>603</v>
      </c>
      <c r="E12" s="535" t="s">
        <v>152</v>
      </c>
      <c r="F12" s="532">
        <v>23795</v>
      </c>
      <c r="G12" s="529">
        <f t="shared" si="2"/>
        <v>0.011348374838323216</v>
      </c>
      <c r="H12" s="530">
        <v>2824</v>
      </c>
      <c r="I12" s="535" t="s">
        <v>152</v>
      </c>
      <c r="J12" s="533"/>
    </row>
    <row r="13" spans="1:10" ht="16.5" customHeight="1">
      <c r="A13" s="527" t="s">
        <v>169</v>
      </c>
      <c r="B13" s="528">
        <v>6767</v>
      </c>
      <c r="C13" s="529">
        <f t="shared" si="0"/>
        <v>0.017168416405770333</v>
      </c>
      <c r="D13" s="530">
        <v>7200</v>
      </c>
      <c r="E13" s="531">
        <f t="shared" si="4"/>
        <v>-0.06013888888888885</v>
      </c>
      <c r="F13" s="532">
        <v>29893</v>
      </c>
      <c r="G13" s="529">
        <f t="shared" si="2"/>
        <v>0.014256649255809871</v>
      </c>
      <c r="H13" s="530">
        <v>32732</v>
      </c>
      <c r="I13" s="531">
        <f t="shared" si="5"/>
        <v>-0.08673469387755106</v>
      </c>
      <c r="J13" s="533"/>
    </row>
    <row r="14" spans="1:10" ht="16.5" customHeight="1">
      <c r="A14" s="527" t="s">
        <v>170</v>
      </c>
      <c r="B14" s="528">
        <v>5353</v>
      </c>
      <c r="C14" s="529">
        <f t="shared" si="0"/>
        <v>0.013580986112027278</v>
      </c>
      <c r="D14" s="530">
        <v>5143</v>
      </c>
      <c r="E14" s="531">
        <f t="shared" si="4"/>
        <v>0.04083219910558045</v>
      </c>
      <c r="F14" s="532">
        <v>20490</v>
      </c>
      <c r="G14" s="529">
        <f t="shared" si="2"/>
        <v>0.009772145427074708</v>
      </c>
      <c r="H14" s="530">
        <v>5321</v>
      </c>
      <c r="I14" s="531">
        <f t="shared" si="5"/>
        <v>2.8507799285848523</v>
      </c>
      <c r="J14" s="533"/>
    </row>
    <row r="15" spans="1:10" ht="16.5" customHeight="1">
      <c r="A15" s="527" t="s">
        <v>171</v>
      </c>
      <c r="B15" s="528">
        <v>5163</v>
      </c>
      <c r="C15" s="529">
        <f t="shared" si="0"/>
        <v>0.013098941023051903</v>
      </c>
      <c r="D15" s="530">
        <v>6830</v>
      </c>
      <c r="E15" s="531">
        <f t="shared" si="4"/>
        <v>-0.24407027818448024</v>
      </c>
      <c r="F15" s="532">
        <v>29173</v>
      </c>
      <c r="G15" s="529">
        <f t="shared" si="2"/>
        <v>0.013913264936264056</v>
      </c>
      <c r="H15" s="530">
        <v>44783</v>
      </c>
      <c r="I15" s="531">
        <f t="shared" si="5"/>
        <v>-0.3485697697787107</v>
      </c>
      <c r="J15" s="533"/>
    </row>
    <row r="16" spans="1:10" ht="16.5" customHeight="1">
      <c r="A16" s="527" t="s">
        <v>172</v>
      </c>
      <c r="B16" s="528">
        <v>4386</v>
      </c>
      <c r="C16" s="529">
        <f t="shared" si="0"/>
        <v>0.011127630317084185</v>
      </c>
      <c r="D16" s="530">
        <v>4488</v>
      </c>
      <c r="E16" s="535" t="s">
        <v>152</v>
      </c>
      <c r="F16" s="532">
        <v>22123</v>
      </c>
      <c r="G16" s="529">
        <f t="shared" si="2"/>
        <v>0.010550960140711264</v>
      </c>
      <c r="H16" s="530">
        <v>22680</v>
      </c>
      <c r="I16" s="535" t="s">
        <v>152</v>
      </c>
      <c r="J16" s="533"/>
    </row>
    <row r="17" spans="1:10" ht="16.5" customHeight="1" thickBot="1">
      <c r="A17" s="527" t="s">
        <v>148</v>
      </c>
      <c r="B17" s="528">
        <v>34150</v>
      </c>
      <c r="C17" s="529">
        <f t="shared" si="0"/>
        <v>0.08664126204478452</v>
      </c>
      <c r="D17" s="530">
        <v>31013</v>
      </c>
      <c r="E17" s="531">
        <f aca="true" t="shared" si="6" ref="E17:E30">(B17/D17-1)</f>
        <v>0.10115113017121846</v>
      </c>
      <c r="F17" s="532">
        <v>167088</v>
      </c>
      <c r="G17" s="529">
        <f t="shared" si="2"/>
        <v>0.07968805442259927</v>
      </c>
      <c r="H17" s="530">
        <v>161000</v>
      </c>
      <c r="I17" s="531">
        <f aca="true" t="shared" si="7" ref="I17:I30">(F17/H17-1)</f>
        <v>0.03781366459627322</v>
      </c>
      <c r="J17" s="533"/>
    </row>
    <row r="18" spans="1:10" ht="16.5" customHeight="1">
      <c r="A18" s="536" t="s">
        <v>173</v>
      </c>
      <c r="B18" s="537">
        <f>SUM(B19:B30)</f>
        <v>104991</v>
      </c>
      <c r="C18" s="538">
        <f t="shared" si="0"/>
        <v>0.2663705049295453</v>
      </c>
      <c r="D18" s="539">
        <f>SUM(D19:D30)</f>
        <v>107005</v>
      </c>
      <c r="E18" s="540">
        <f t="shared" si="6"/>
        <v>-0.018821550394841347</v>
      </c>
      <c r="F18" s="537">
        <f>SUM(F19:F30)</f>
        <v>556659</v>
      </c>
      <c r="G18" s="541">
        <f t="shared" si="2"/>
        <v>0.2654832943528541</v>
      </c>
      <c r="H18" s="542">
        <f>SUM(H19:H30)</f>
        <v>580768</v>
      </c>
      <c r="I18" s="540">
        <f t="shared" si="7"/>
        <v>-0.04151227340349328</v>
      </c>
      <c r="J18" s="533"/>
    </row>
    <row r="19" spans="1:10" ht="16.5" customHeight="1">
      <c r="A19" s="543" t="s">
        <v>174</v>
      </c>
      <c r="B19" s="544">
        <v>19851</v>
      </c>
      <c r="C19" s="529">
        <f t="shared" si="0"/>
        <v>0.05036356348026406</v>
      </c>
      <c r="D19" s="545">
        <v>16409</v>
      </c>
      <c r="E19" s="531">
        <f t="shared" si="6"/>
        <v>0.209762934974709</v>
      </c>
      <c r="F19" s="546">
        <v>94302</v>
      </c>
      <c r="G19" s="529">
        <f t="shared" si="2"/>
        <v>0.04497476125251338</v>
      </c>
      <c r="H19" s="545">
        <v>99404</v>
      </c>
      <c r="I19" s="547">
        <f t="shared" si="7"/>
        <v>-0.051325902378173915</v>
      </c>
      <c r="J19" s="533"/>
    </row>
    <row r="20" spans="1:10" ht="16.5" customHeight="1">
      <c r="A20" s="543" t="s">
        <v>175</v>
      </c>
      <c r="B20" s="544">
        <v>17176</v>
      </c>
      <c r="C20" s="529">
        <f t="shared" si="0"/>
        <v>0.04357687604337391</v>
      </c>
      <c r="D20" s="545">
        <v>17941</v>
      </c>
      <c r="E20" s="531">
        <f>(B20/D20-1)</f>
        <v>-0.042639763669806596</v>
      </c>
      <c r="F20" s="546">
        <v>96280</v>
      </c>
      <c r="G20" s="529">
        <f t="shared" si="2"/>
        <v>0.04591811428593231</v>
      </c>
      <c r="H20" s="545">
        <v>101256</v>
      </c>
      <c r="I20" s="547">
        <f>(F20/H20-1)</f>
        <v>-0.049142766848384256</v>
      </c>
      <c r="J20" s="533"/>
    </row>
    <row r="21" spans="1:10" ht="16.5" customHeight="1">
      <c r="A21" s="543" t="s">
        <v>176</v>
      </c>
      <c r="B21" s="544">
        <v>9849</v>
      </c>
      <c r="C21" s="529">
        <f t="shared" si="0"/>
        <v>0.02498769516483405</v>
      </c>
      <c r="D21" s="545">
        <v>12563</v>
      </c>
      <c r="E21" s="531">
        <f>(B21/D21-1)</f>
        <v>-0.21603120273819942</v>
      </c>
      <c r="F21" s="546">
        <v>55007</v>
      </c>
      <c r="G21" s="529">
        <f t="shared" si="2"/>
        <v>0.026234085090634383</v>
      </c>
      <c r="H21" s="545">
        <v>66035</v>
      </c>
      <c r="I21" s="547">
        <f>(F21/H21-1)</f>
        <v>-0.1670023472401</v>
      </c>
      <c r="J21" s="533"/>
    </row>
    <row r="22" spans="1:10" ht="16.5" customHeight="1">
      <c r="A22" s="543" t="s">
        <v>177</v>
      </c>
      <c r="B22" s="544">
        <v>7029</v>
      </c>
      <c r="C22" s="529">
        <f t="shared" si="0"/>
        <v>0.017833131212673218</v>
      </c>
      <c r="D22" s="545">
        <v>8729</v>
      </c>
      <c r="E22" s="531">
        <f>(B22/D22-1)</f>
        <v>-0.19475312177798143</v>
      </c>
      <c r="F22" s="546">
        <v>37480</v>
      </c>
      <c r="G22" s="529">
        <f t="shared" si="2"/>
        <v>0.017875061523023917</v>
      </c>
      <c r="H22" s="545">
        <v>45451</v>
      </c>
      <c r="I22" s="547">
        <f>(F22/H22-1)</f>
        <v>-0.1753756793029856</v>
      </c>
      <c r="J22" s="533"/>
    </row>
    <row r="23" spans="1:10" ht="16.5" customHeight="1">
      <c r="A23" s="543" t="s">
        <v>178</v>
      </c>
      <c r="B23" s="544">
        <v>5730</v>
      </c>
      <c r="C23" s="529">
        <f t="shared" si="0"/>
        <v>0.01453746505173105</v>
      </c>
      <c r="D23" s="545">
        <v>5346</v>
      </c>
      <c r="E23" s="531">
        <f>(B23/D23-1)</f>
        <v>0.07182940516273839</v>
      </c>
      <c r="F23" s="546">
        <v>31115</v>
      </c>
      <c r="G23" s="529">
        <f t="shared" si="2"/>
        <v>0.01483944875370569</v>
      </c>
      <c r="H23" s="545">
        <v>32732</v>
      </c>
      <c r="I23" s="547">
        <f>(F23/H23-1)</f>
        <v>-0.04940119760479045</v>
      </c>
      <c r="J23" s="533"/>
    </row>
    <row r="24" spans="1:10" ht="16.5" customHeight="1">
      <c r="A24" s="543" t="s">
        <v>179</v>
      </c>
      <c r="B24" s="544">
        <v>5184</v>
      </c>
      <c r="C24" s="529">
        <f t="shared" si="0"/>
        <v>0.01315221969078076</v>
      </c>
      <c r="D24" s="545">
        <v>7603</v>
      </c>
      <c r="E24" s="531">
        <f>(B24/D24-1)</f>
        <v>-0.3181638826778903</v>
      </c>
      <c r="F24" s="546">
        <v>27665</v>
      </c>
      <c r="G24" s="529">
        <f t="shared" si="2"/>
        <v>0.013194065555881982</v>
      </c>
      <c r="H24" s="545">
        <v>33483</v>
      </c>
      <c r="I24" s="547">
        <f>(F24/H24-1)</f>
        <v>-0.17375981841531518</v>
      </c>
      <c r="J24" s="533"/>
    </row>
    <row r="25" spans="1:10" ht="16.5" customHeight="1">
      <c r="A25" s="543" t="s">
        <v>180</v>
      </c>
      <c r="B25" s="544">
        <v>3624</v>
      </c>
      <c r="C25" s="529">
        <f t="shared" si="0"/>
        <v>0.009194375802351365</v>
      </c>
      <c r="D25" s="545">
        <v>1794</v>
      </c>
      <c r="E25" s="531">
        <f t="shared" si="6"/>
        <v>1.020066889632107</v>
      </c>
      <c r="F25" s="546">
        <v>18546</v>
      </c>
      <c r="G25" s="529">
        <f t="shared" si="2"/>
        <v>0.008845007764301003</v>
      </c>
      <c r="H25" s="545">
        <v>6923</v>
      </c>
      <c r="I25" s="547">
        <f t="shared" si="7"/>
        <v>1.67889643218258</v>
      </c>
      <c r="J25" s="533"/>
    </row>
    <row r="26" spans="1:10" ht="16.5" customHeight="1">
      <c r="A26" s="543" t="s">
        <v>181</v>
      </c>
      <c r="B26" s="544">
        <v>2788</v>
      </c>
      <c r="C26" s="529">
        <f t="shared" si="0"/>
        <v>0.007073377410859715</v>
      </c>
      <c r="D26" s="545">
        <v>2989</v>
      </c>
      <c r="E26" s="531">
        <f>(B26/D26-1)</f>
        <v>-0.06724657075945129</v>
      </c>
      <c r="F26" s="546">
        <v>14848</v>
      </c>
      <c r="G26" s="529">
        <f t="shared" si="2"/>
        <v>0.007081347745300404</v>
      </c>
      <c r="H26" s="545">
        <v>15410</v>
      </c>
      <c r="I26" s="547">
        <f>(F26/H26-1)</f>
        <v>-0.03646982478909799</v>
      </c>
      <c r="J26" s="533"/>
    </row>
    <row r="27" spans="1:10" ht="16.5" customHeight="1">
      <c r="A27" s="543" t="s">
        <v>182</v>
      </c>
      <c r="B27" s="544">
        <v>2579</v>
      </c>
      <c r="C27" s="529">
        <f t="shared" si="0"/>
        <v>0.006543127812986802</v>
      </c>
      <c r="D27" s="545">
        <v>2419</v>
      </c>
      <c r="E27" s="531">
        <f>(B27/D27-1)</f>
        <v>0.0661430343116991</v>
      </c>
      <c r="F27" s="546">
        <v>12923</v>
      </c>
      <c r="G27" s="529">
        <f t="shared" si="2"/>
        <v>0.0061632716131813795</v>
      </c>
      <c r="H27" s="545">
        <v>10175</v>
      </c>
      <c r="I27" s="547">
        <f>(F27/H27-1)</f>
        <v>0.27007371007371006</v>
      </c>
      <c r="J27" s="533"/>
    </row>
    <row r="28" spans="1:10" ht="16.5" customHeight="1">
      <c r="A28" s="543" t="s">
        <v>183</v>
      </c>
      <c r="B28" s="544">
        <v>2479</v>
      </c>
      <c r="C28" s="529">
        <f t="shared" si="0"/>
        <v>0.006289419871420815</v>
      </c>
      <c r="D28" s="545">
        <v>2153</v>
      </c>
      <c r="E28" s="531">
        <f t="shared" si="6"/>
        <v>0.15141662796098476</v>
      </c>
      <c r="F28" s="546">
        <v>15262</v>
      </c>
      <c r="G28" s="529">
        <f t="shared" si="2"/>
        <v>0.007278793729039249</v>
      </c>
      <c r="H28" s="545">
        <v>12360</v>
      </c>
      <c r="I28" s="547">
        <f t="shared" si="7"/>
        <v>0.2347896440129449</v>
      </c>
      <c r="J28" s="533"/>
    </row>
    <row r="29" spans="1:10" ht="16.5" customHeight="1">
      <c r="A29" s="543" t="s">
        <v>184</v>
      </c>
      <c r="B29" s="544">
        <v>1014</v>
      </c>
      <c r="C29" s="529">
        <f t="shared" si="0"/>
        <v>0.002572598527479107</v>
      </c>
      <c r="D29" s="545">
        <v>1044</v>
      </c>
      <c r="E29" s="531">
        <f t="shared" si="6"/>
        <v>-0.028735632183908066</v>
      </c>
      <c r="F29" s="546">
        <v>5860</v>
      </c>
      <c r="G29" s="529">
        <f t="shared" si="2"/>
        <v>0.002794766822970122</v>
      </c>
      <c r="H29" s="545">
        <v>6593</v>
      </c>
      <c r="I29" s="547">
        <f t="shared" si="7"/>
        <v>-0.11117852267556494</v>
      </c>
      <c r="J29" s="533"/>
    </row>
    <row r="30" spans="1:10" ht="16.5" customHeight="1" thickBot="1">
      <c r="A30" s="543" t="s">
        <v>148</v>
      </c>
      <c r="B30" s="544">
        <v>27688</v>
      </c>
      <c r="C30" s="529">
        <f t="shared" si="0"/>
        <v>0.07024665486079046</v>
      </c>
      <c r="D30" s="545">
        <v>28015</v>
      </c>
      <c r="E30" s="531">
        <f t="shared" si="6"/>
        <v>-0.011672318400856696</v>
      </c>
      <c r="F30" s="546">
        <v>147371</v>
      </c>
      <c r="G30" s="529">
        <f t="shared" si="2"/>
        <v>0.07028457021637027</v>
      </c>
      <c r="H30" s="545">
        <v>150946</v>
      </c>
      <c r="I30" s="547">
        <f t="shared" si="7"/>
        <v>-0.023683966451578664</v>
      </c>
      <c r="J30" s="533"/>
    </row>
    <row r="31" spans="1:10" ht="16.5" customHeight="1">
      <c r="A31" s="536" t="s">
        <v>185</v>
      </c>
      <c r="B31" s="537">
        <f>SUM(B32:B38)</f>
        <v>55632</v>
      </c>
      <c r="C31" s="541">
        <f t="shared" si="0"/>
        <v>0.14114280205198984</v>
      </c>
      <c r="D31" s="548">
        <f>SUM(D32:D38)</f>
        <v>55112</v>
      </c>
      <c r="E31" s="540">
        <f aca="true" t="shared" si="8" ref="E31:E47">(B31/D31-1)</f>
        <v>0.009435331688198545</v>
      </c>
      <c r="F31" s="542">
        <f>SUM(F32:F38)</f>
        <v>303727</v>
      </c>
      <c r="G31" s="541">
        <f t="shared" si="2"/>
        <v>0.14485429058707272</v>
      </c>
      <c r="H31" s="548">
        <f>SUM(H32:H38)</f>
        <v>289047</v>
      </c>
      <c r="I31" s="540">
        <f aca="true" t="shared" si="9" ref="I31:I47">(F31/H31-1)</f>
        <v>0.050787588177701126</v>
      </c>
      <c r="J31" s="533"/>
    </row>
    <row r="32" spans="1:10" ht="16.5" customHeight="1">
      <c r="A32" s="527" t="s">
        <v>186</v>
      </c>
      <c r="B32" s="528">
        <v>26237</v>
      </c>
      <c r="C32" s="529">
        <f t="shared" si="0"/>
        <v>0.06656535262866799</v>
      </c>
      <c r="D32" s="530">
        <v>26811</v>
      </c>
      <c r="E32" s="531">
        <f t="shared" si="8"/>
        <v>-0.021409123121106988</v>
      </c>
      <c r="F32" s="532">
        <v>138652</v>
      </c>
      <c r="G32" s="529">
        <f t="shared" si="2"/>
        <v>0.06612628149120364</v>
      </c>
      <c r="H32" s="530">
        <v>138545</v>
      </c>
      <c r="I32" s="531">
        <f t="shared" si="9"/>
        <v>0.0007723122451188669</v>
      </c>
      <c r="J32" s="533"/>
    </row>
    <row r="33" spans="1:10" ht="16.5" customHeight="1">
      <c r="A33" s="527" t="s">
        <v>187</v>
      </c>
      <c r="B33" s="528">
        <v>12959</v>
      </c>
      <c r="C33" s="529">
        <f t="shared" si="0"/>
        <v>0.032878012147536245</v>
      </c>
      <c r="D33" s="530">
        <v>13953</v>
      </c>
      <c r="E33" s="531">
        <f aca="true" t="shared" si="10" ref="E33:E38">(B33/D33-1)</f>
        <v>-0.07123916003726793</v>
      </c>
      <c r="F33" s="532">
        <v>65816</v>
      </c>
      <c r="G33" s="529">
        <f t="shared" si="2"/>
        <v>0.03138914218781596</v>
      </c>
      <c r="H33" s="530">
        <v>70434</v>
      </c>
      <c r="I33" s="531">
        <f aca="true" t="shared" si="11" ref="I33:I38">(F33/H33-1)</f>
        <v>-0.06556492603004227</v>
      </c>
      <c r="J33" s="533"/>
    </row>
    <row r="34" spans="1:10" ht="16.5" customHeight="1">
      <c r="A34" s="527" t="s">
        <v>188</v>
      </c>
      <c r="B34" s="528">
        <v>5706</v>
      </c>
      <c r="C34" s="529">
        <f t="shared" si="0"/>
        <v>0.014476575145755212</v>
      </c>
      <c r="D34" s="530">
        <v>4996</v>
      </c>
      <c r="E34" s="531">
        <f t="shared" si="10"/>
        <v>0.14211369095276227</v>
      </c>
      <c r="F34" s="532">
        <v>32286</v>
      </c>
      <c r="G34" s="529">
        <f t="shared" si="2"/>
        <v>0.015397925195633677</v>
      </c>
      <c r="H34" s="530">
        <v>28018</v>
      </c>
      <c r="I34" s="531">
        <f t="shared" si="11"/>
        <v>0.15233064458562362</v>
      </c>
      <c r="J34" s="533"/>
    </row>
    <row r="35" spans="1:10" ht="16.5" customHeight="1">
      <c r="A35" s="527" t="s">
        <v>189</v>
      </c>
      <c r="B35" s="528">
        <v>2076</v>
      </c>
      <c r="C35" s="529">
        <f t="shared" si="0"/>
        <v>0.005266976866909888</v>
      </c>
      <c r="D35" s="530">
        <v>1580</v>
      </c>
      <c r="E35" s="531">
        <f t="shared" si="10"/>
        <v>0.3139240506329113</v>
      </c>
      <c r="F35" s="532">
        <v>10278</v>
      </c>
      <c r="G35" s="529">
        <f t="shared" si="2"/>
        <v>0.004901811161516538</v>
      </c>
      <c r="H35" s="530">
        <v>7570</v>
      </c>
      <c r="I35" s="531">
        <f t="shared" si="11"/>
        <v>0.35772787318361954</v>
      </c>
      <c r="J35" s="533"/>
    </row>
    <row r="36" spans="1:10" ht="16.5" customHeight="1">
      <c r="A36" s="527" t="s">
        <v>190</v>
      </c>
      <c r="B36" s="528">
        <v>1512</v>
      </c>
      <c r="C36" s="529">
        <f t="shared" si="0"/>
        <v>0.003836064076477722</v>
      </c>
      <c r="D36" s="530">
        <v>1377</v>
      </c>
      <c r="E36" s="531">
        <f t="shared" si="10"/>
        <v>0.0980392156862746</v>
      </c>
      <c r="F36" s="532">
        <v>9788</v>
      </c>
      <c r="G36" s="529">
        <f t="shared" si="2"/>
        <v>0.004668119055158968</v>
      </c>
      <c r="H36" s="530">
        <v>6294</v>
      </c>
      <c r="I36" s="531">
        <f t="shared" si="11"/>
        <v>0.5551318716237688</v>
      </c>
      <c r="J36" s="533"/>
    </row>
    <row r="37" spans="1:10" ht="16.5" customHeight="1">
      <c r="A37" s="527" t="s">
        <v>191</v>
      </c>
      <c r="B37" s="528">
        <v>728</v>
      </c>
      <c r="C37" s="529">
        <f t="shared" si="0"/>
        <v>0.0018469938146003847</v>
      </c>
      <c r="D37" s="530">
        <v>511</v>
      </c>
      <c r="E37" s="531">
        <f t="shared" si="10"/>
        <v>0.42465753424657526</v>
      </c>
      <c r="F37" s="532">
        <v>4197</v>
      </c>
      <c r="G37" s="529">
        <f t="shared" si="2"/>
        <v>0.002001644429352492</v>
      </c>
      <c r="H37" s="530">
        <v>2496</v>
      </c>
      <c r="I37" s="531">
        <f t="shared" si="11"/>
        <v>0.6814903846153846</v>
      </c>
      <c r="J37" s="533"/>
    </row>
    <row r="38" spans="1:10" ht="16.5" customHeight="1" thickBot="1">
      <c r="A38" s="527" t="s">
        <v>148</v>
      </c>
      <c r="B38" s="528">
        <v>6414</v>
      </c>
      <c r="C38" s="529">
        <f t="shared" si="0"/>
        <v>0.0162728273720424</v>
      </c>
      <c r="D38" s="530">
        <v>5884</v>
      </c>
      <c r="E38" s="531">
        <f t="shared" si="10"/>
        <v>0.09007477906186279</v>
      </c>
      <c r="F38" s="532">
        <v>42710</v>
      </c>
      <c r="G38" s="529">
        <f t="shared" si="2"/>
        <v>0.02036936706639145</v>
      </c>
      <c r="H38" s="530">
        <v>35690</v>
      </c>
      <c r="I38" s="531">
        <f t="shared" si="11"/>
        <v>0.19669375175119086</v>
      </c>
      <c r="J38" s="533"/>
    </row>
    <row r="39" spans="1:10" ht="16.5" customHeight="1">
      <c r="A39" s="536" t="s">
        <v>192</v>
      </c>
      <c r="B39" s="537">
        <f>SUM(B40:B47)</f>
        <v>66290</v>
      </c>
      <c r="C39" s="541">
        <f t="shared" si="0"/>
        <v>0.1681829944640927</v>
      </c>
      <c r="D39" s="548">
        <f>SUM(D40:D47)</f>
        <v>81774</v>
      </c>
      <c r="E39" s="540">
        <f t="shared" si="8"/>
        <v>-0.1893511385036809</v>
      </c>
      <c r="F39" s="542">
        <f>SUM(F40:F47)</f>
        <v>412227</v>
      </c>
      <c r="G39" s="541">
        <f t="shared" si="2"/>
        <v>0.1966003998519632</v>
      </c>
      <c r="H39" s="548">
        <f>SUM(H40:H47)</f>
        <v>411656</v>
      </c>
      <c r="I39" s="540">
        <f t="shared" si="9"/>
        <v>0.0013870804749596122</v>
      </c>
      <c r="J39" s="533"/>
    </row>
    <row r="40" spans="1:10" ht="16.5" customHeight="1">
      <c r="A40" s="527" t="s">
        <v>193</v>
      </c>
      <c r="B40" s="528">
        <v>17760</v>
      </c>
      <c r="C40" s="529">
        <f t="shared" si="0"/>
        <v>0.045058530422119276</v>
      </c>
      <c r="D40" s="530">
        <v>24411</v>
      </c>
      <c r="E40" s="531">
        <f t="shared" si="8"/>
        <v>-0.2724591372741797</v>
      </c>
      <c r="F40" s="532">
        <v>102816</v>
      </c>
      <c r="G40" s="529">
        <f t="shared" si="2"/>
        <v>0.04903528083114267</v>
      </c>
      <c r="H40" s="530">
        <v>115827</v>
      </c>
      <c r="I40" s="531">
        <f t="shared" si="9"/>
        <v>-0.11233132171255411</v>
      </c>
      <c r="J40" s="533"/>
    </row>
    <row r="41" spans="1:10" ht="16.5" customHeight="1">
      <c r="A41" s="527" t="s">
        <v>194</v>
      </c>
      <c r="B41" s="528">
        <v>9467</v>
      </c>
      <c r="C41" s="529">
        <f t="shared" si="0"/>
        <v>0.02401853082805198</v>
      </c>
      <c r="D41" s="530">
        <v>8508</v>
      </c>
      <c r="E41" s="531">
        <f t="shared" si="8"/>
        <v>0.1127174424071462</v>
      </c>
      <c r="F41" s="532">
        <v>58470</v>
      </c>
      <c r="G41" s="529">
        <f t="shared" si="2"/>
        <v>0.027885668283116557</v>
      </c>
      <c r="H41" s="530">
        <v>41738</v>
      </c>
      <c r="I41" s="531">
        <f t="shared" si="9"/>
        <v>0.4008816905457857</v>
      </c>
      <c r="J41" s="533"/>
    </row>
    <row r="42" spans="1:10" ht="16.5" customHeight="1">
      <c r="A42" s="527" t="s">
        <v>195</v>
      </c>
      <c r="B42" s="528">
        <v>8476</v>
      </c>
      <c r="C42" s="529">
        <f t="shared" si="0"/>
        <v>0.02150428512713305</v>
      </c>
      <c r="D42" s="530">
        <v>6963</v>
      </c>
      <c r="E42" s="531">
        <f>(B42/D42-1)</f>
        <v>0.21729139738618408</v>
      </c>
      <c r="F42" s="532">
        <v>45717</v>
      </c>
      <c r="G42" s="529">
        <f t="shared" si="2"/>
        <v>0.02180347352316127</v>
      </c>
      <c r="H42" s="530">
        <v>33666</v>
      </c>
      <c r="I42" s="531">
        <f>(F42/H42-1)</f>
        <v>0.3579575833184816</v>
      </c>
      <c r="J42" s="533"/>
    </row>
    <row r="43" spans="1:10" ht="16.5" customHeight="1">
      <c r="A43" s="527" t="s">
        <v>196</v>
      </c>
      <c r="B43" s="528">
        <v>5516</v>
      </c>
      <c r="C43" s="529">
        <f t="shared" si="0"/>
        <v>0.013994530056779838</v>
      </c>
      <c r="D43" s="530">
        <v>12612</v>
      </c>
      <c r="E43" s="531">
        <f t="shared" si="8"/>
        <v>-0.562638756739613</v>
      </c>
      <c r="F43" s="532">
        <v>53647</v>
      </c>
      <c r="G43" s="529">
        <f t="shared" si="2"/>
        <v>0.02558547026482562</v>
      </c>
      <c r="H43" s="530">
        <v>64686</v>
      </c>
      <c r="I43" s="531">
        <f t="shared" si="9"/>
        <v>-0.1706551649506849</v>
      </c>
      <c r="J43" s="533"/>
    </row>
    <row r="44" spans="1:10" ht="16.5" customHeight="1">
      <c r="A44" s="527" t="s">
        <v>197</v>
      </c>
      <c r="B44" s="528">
        <v>3762</v>
      </c>
      <c r="C44" s="529">
        <f t="shared" si="0"/>
        <v>0.009544492761712427</v>
      </c>
      <c r="D44" s="530">
        <v>4376</v>
      </c>
      <c r="E44" s="531">
        <f>(B44/D44-1)</f>
        <v>-0.14031078610603287</v>
      </c>
      <c r="F44" s="532">
        <v>21633</v>
      </c>
      <c r="G44" s="529">
        <f t="shared" si="2"/>
        <v>0.010317268034353693</v>
      </c>
      <c r="H44" s="530">
        <v>25393</v>
      </c>
      <c r="I44" s="531">
        <f>(F44/H44-1)</f>
        <v>-0.1480723033906982</v>
      </c>
      <c r="J44" s="533"/>
    </row>
    <row r="45" spans="1:10" ht="16.5" customHeight="1">
      <c r="A45" s="527" t="s">
        <v>198</v>
      </c>
      <c r="B45" s="528">
        <v>2613</v>
      </c>
      <c r="C45" s="529">
        <f t="shared" si="0"/>
        <v>0.006629388513119238</v>
      </c>
      <c r="D45" s="530">
        <v>3099</v>
      </c>
      <c r="E45" s="531">
        <f t="shared" si="8"/>
        <v>-0.1568247821878025</v>
      </c>
      <c r="F45" s="532">
        <v>15230</v>
      </c>
      <c r="G45" s="529">
        <f t="shared" si="2"/>
        <v>0.007263532203726102</v>
      </c>
      <c r="H45" s="530">
        <v>15380</v>
      </c>
      <c r="I45" s="531">
        <f t="shared" si="9"/>
        <v>-0.00975292587776333</v>
      </c>
      <c r="J45" s="533"/>
    </row>
    <row r="46" spans="1:10" ht="16.5" customHeight="1">
      <c r="A46" s="527" t="s">
        <v>199</v>
      </c>
      <c r="B46" s="528">
        <v>1705</v>
      </c>
      <c r="C46" s="529">
        <f t="shared" si="0"/>
        <v>0.004325720403700077</v>
      </c>
      <c r="D46" s="530">
        <v>1093</v>
      </c>
      <c r="E46" s="531">
        <f t="shared" si="8"/>
        <v>0.5599268069533394</v>
      </c>
      <c r="F46" s="532">
        <v>9021</v>
      </c>
      <c r="G46" s="529">
        <f t="shared" si="2"/>
        <v>0.004302319370309466</v>
      </c>
      <c r="H46" s="530">
        <v>5693</v>
      </c>
      <c r="I46" s="531">
        <f t="shared" si="9"/>
        <v>0.5845775513788865</v>
      </c>
      <c r="J46" s="533"/>
    </row>
    <row r="47" spans="1:10" ht="16.5" customHeight="1" thickBot="1">
      <c r="A47" s="527" t="s">
        <v>148</v>
      </c>
      <c r="B47" s="528">
        <v>16991</v>
      </c>
      <c r="C47" s="529">
        <f t="shared" si="0"/>
        <v>0.04310751635147683</v>
      </c>
      <c r="D47" s="530">
        <v>20712</v>
      </c>
      <c r="E47" s="531">
        <f t="shared" si="8"/>
        <v>-0.17965430668211668</v>
      </c>
      <c r="F47" s="532">
        <v>105693</v>
      </c>
      <c r="G47" s="529">
        <f t="shared" si="2"/>
        <v>0.05040738734132783</v>
      </c>
      <c r="H47" s="530">
        <v>109273</v>
      </c>
      <c r="I47" s="531">
        <f t="shared" si="9"/>
        <v>-0.03276198145928089</v>
      </c>
      <c r="J47" s="533"/>
    </row>
    <row r="48" spans="1:10" ht="16.5" customHeight="1">
      <c r="A48" s="536" t="s">
        <v>200</v>
      </c>
      <c r="B48" s="537">
        <f>SUM(B49:B54)</f>
        <v>8522</v>
      </c>
      <c r="C48" s="541">
        <f aca="true" t="shared" si="12" ref="C48:C55">(B48/$B$4)</f>
        <v>0.021620990780253403</v>
      </c>
      <c r="D48" s="548">
        <f>SUM(D49:D54)</f>
        <v>9869</v>
      </c>
      <c r="E48" s="540">
        <f aca="true" t="shared" si="13" ref="E48:E55">(B48/D48-1)</f>
        <v>-0.13648799270442802</v>
      </c>
      <c r="F48" s="542">
        <f>SUM(F49:F54)</f>
        <v>47254</v>
      </c>
      <c r="G48" s="541">
        <f aca="true" t="shared" si="14" ref="G48:G55">(F48/$F$4)</f>
        <v>0.022536503660858385</v>
      </c>
      <c r="H48" s="548">
        <f>SUM(H49:H54)</f>
        <v>48778</v>
      </c>
      <c r="I48" s="540">
        <f aca="true" t="shared" si="15" ref="I48:I55">(F48/H48-1)</f>
        <v>-0.03124359342326455</v>
      </c>
      <c r="J48" s="533"/>
    </row>
    <row r="49" spans="1:10" ht="16.5" customHeight="1">
      <c r="A49" s="527" t="s">
        <v>201</v>
      </c>
      <c r="B49" s="528">
        <v>1847</v>
      </c>
      <c r="C49" s="529">
        <f t="shared" si="12"/>
        <v>0.004685985680723778</v>
      </c>
      <c r="D49" s="530">
        <v>1889</v>
      </c>
      <c r="E49" s="531">
        <f t="shared" si="13"/>
        <v>-0.02223398623610373</v>
      </c>
      <c r="F49" s="532">
        <v>9196</v>
      </c>
      <c r="G49" s="529">
        <f t="shared" si="14"/>
        <v>0.0043857808368657405</v>
      </c>
      <c r="H49" s="530">
        <v>8699</v>
      </c>
      <c r="I49" s="531">
        <f t="shared" si="15"/>
        <v>0.05713300379353958</v>
      </c>
      <c r="J49" s="533"/>
    </row>
    <row r="50" spans="1:10" ht="16.5" customHeight="1">
      <c r="A50" s="527" t="s">
        <v>202</v>
      </c>
      <c r="B50" s="528">
        <v>1670</v>
      </c>
      <c r="C50" s="529">
        <f t="shared" si="12"/>
        <v>0.004236922624151982</v>
      </c>
      <c r="D50" s="530">
        <v>2323</v>
      </c>
      <c r="E50" s="531">
        <f>(B50/D50-1)</f>
        <v>-0.2811020232458028</v>
      </c>
      <c r="F50" s="532">
        <v>9417</v>
      </c>
      <c r="G50" s="529">
        <f t="shared" si="14"/>
        <v>0.004491180746059665</v>
      </c>
      <c r="H50" s="530">
        <v>11271</v>
      </c>
      <c r="I50" s="531">
        <f>(F50/H50-1)</f>
        <v>-0.1644929464998669</v>
      </c>
      <c r="J50" s="533"/>
    </row>
    <row r="51" spans="1:10" ht="16.5" customHeight="1">
      <c r="A51" s="527" t="s">
        <v>203</v>
      </c>
      <c r="B51" s="528">
        <v>1249</v>
      </c>
      <c r="C51" s="529">
        <f t="shared" si="12"/>
        <v>0.003168812190159176</v>
      </c>
      <c r="D51" s="530">
        <v>1448</v>
      </c>
      <c r="E51" s="531">
        <f>(B51/D51-1)</f>
        <v>-0.1374309392265194</v>
      </c>
      <c r="F51" s="532">
        <v>7278</v>
      </c>
      <c r="G51" s="529">
        <f t="shared" si="14"/>
        <v>0.003471043163408967</v>
      </c>
      <c r="H51" s="530">
        <v>7137</v>
      </c>
      <c r="I51" s="531">
        <f>(F51/H51-1)</f>
        <v>0.019756200084068976</v>
      </c>
      <c r="J51" s="533"/>
    </row>
    <row r="52" spans="1:10" ht="16.5" customHeight="1">
      <c r="A52" s="527" t="s">
        <v>204</v>
      </c>
      <c r="B52" s="528">
        <v>514</v>
      </c>
      <c r="C52" s="529">
        <f t="shared" si="12"/>
        <v>0.0013040588196491726</v>
      </c>
      <c r="D52" s="530">
        <v>440</v>
      </c>
      <c r="E52" s="531">
        <f t="shared" si="13"/>
        <v>0.1681818181818182</v>
      </c>
      <c r="F52" s="532">
        <v>2748</v>
      </c>
      <c r="G52" s="529">
        <f t="shared" si="14"/>
        <v>0.001310583486266535</v>
      </c>
      <c r="H52" s="530">
        <v>2755</v>
      </c>
      <c r="I52" s="531">
        <f t="shared" si="15"/>
        <v>-0.002540834845734974</v>
      </c>
      <c r="J52" s="533"/>
    </row>
    <row r="53" spans="1:10" ht="16.5" customHeight="1">
      <c r="A53" s="527" t="s">
        <v>205</v>
      </c>
      <c r="B53" s="528">
        <v>407</v>
      </c>
      <c r="C53" s="529">
        <f>(B53/$B$4)</f>
        <v>0.0010325913221735667</v>
      </c>
      <c r="D53" s="530">
        <v>450</v>
      </c>
      <c r="E53" s="531">
        <f>(B53/D53-1)</f>
        <v>-0.0955555555555555</v>
      </c>
      <c r="F53" s="532">
        <v>2229</v>
      </c>
      <c r="G53" s="529">
        <f>(F53/$F$4)</f>
        <v>0.0010630606225939252</v>
      </c>
      <c r="H53" s="530">
        <v>2553</v>
      </c>
      <c r="I53" s="531">
        <f>(F53/H53-1)</f>
        <v>-0.1269095182138661</v>
      </c>
      <c r="J53" s="533"/>
    </row>
    <row r="54" spans="1:10" ht="16.5" customHeight="1" thickBot="1">
      <c r="A54" s="527" t="s">
        <v>148</v>
      </c>
      <c r="B54" s="528">
        <v>2835</v>
      </c>
      <c r="C54" s="529">
        <f t="shared" si="12"/>
        <v>0.007192620143395729</v>
      </c>
      <c r="D54" s="530">
        <v>3319</v>
      </c>
      <c r="E54" s="531">
        <f t="shared" si="13"/>
        <v>-0.14582705634227178</v>
      </c>
      <c r="F54" s="532">
        <v>16386</v>
      </c>
      <c r="G54" s="529">
        <f t="shared" si="14"/>
        <v>0.007814854805663553</v>
      </c>
      <c r="H54" s="530">
        <v>16363</v>
      </c>
      <c r="I54" s="531">
        <f t="shared" si="15"/>
        <v>0.0014056102181752017</v>
      </c>
      <c r="J54" s="533"/>
    </row>
    <row r="55" spans="1:10" ht="16.5" customHeight="1" thickBot="1">
      <c r="A55" s="549" t="s">
        <v>206</v>
      </c>
      <c r="B55" s="550">
        <v>665</v>
      </c>
      <c r="C55" s="551">
        <f t="shared" si="12"/>
        <v>0.0016871578114138128</v>
      </c>
      <c r="D55" s="552">
        <v>411</v>
      </c>
      <c r="E55" s="553">
        <f t="shared" si="13"/>
        <v>0.6180048661800486</v>
      </c>
      <c r="F55" s="550">
        <v>4709</v>
      </c>
      <c r="G55" s="551">
        <f t="shared" si="14"/>
        <v>0.0022458288343628506</v>
      </c>
      <c r="H55" s="552">
        <v>2755</v>
      </c>
      <c r="I55" s="553">
        <f t="shared" si="15"/>
        <v>0.7092558983666062</v>
      </c>
      <c r="J55" s="533"/>
    </row>
    <row r="56" ht="14.25">
      <c r="A56" s="216" t="s">
        <v>207</v>
      </c>
    </row>
    <row r="57" ht="14.25">
      <c r="A57" s="216"/>
    </row>
  </sheetData>
  <sheetProtection/>
  <mergeCells count="4">
    <mergeCell ref="B2:E2"/>
    <mergeCell ref="F2:I2"/>
    <mergeCell ref="A2:A3"/>
    <mergeCell ref="A1:I1"/>
  </mergeCells>
  <conditionalFormatting sqref="C1:C65536 G1:G65536 I56:I65536 I1:I3 E1:E3 E56:E65536">
    <cfRule type="cellIs" priority="1" dxfId="0" operator="lessThan" stopIfTrue="1">
      <formula>0</formula>
    </cfRule>
  </conditionalFormatting>
  <conditionalFormatting sqref="E4:E55 I4:I5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5" right="0.27" top="0.27" bottom="0.18" header="0.25" footer="0.18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Boletin Mayo 2009</dc:title>
  <dc:subject/>
  <dc:creator>79575522</dc:creator>
  <cp:keywords/>
  <dc:description/>
  <cp:lastModifiedBy>79575522</cp:lastModifiedBy>
  <dcterms:created xsi:type="dcterms:W3CDTF">2009-06-25T21:11:33Z</dcterms:created>
  <dcterms:modified xsi:type="dcterms:W3CDTF">2009-06-25T21:53:04Z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AEVVZYF6TF2M-634-22</vt:lpwstr>
  </property>
  <property fmtid="{D5CDD505-2E9C-101B-9397-08002B2CF9AE}" pid="4" name="_dlc_DocIdItemGu">
    <vt:lpwstr>6b5ea1c2-9f96-48e1-bf4b-073d206940e6</vt:lpwstr>
  </property>
  <property fmtid="{D5CDD505-2E9C-101B-9397-08002B2CF9AE}" pid="5" name="_dlc_DocIdU">
    <vt:lpwstr>http://bog127/AAeronautica/Estadisticas/TAereo/EOperacionales/BolPubAnte/_layouts/DocIdRedir.aspx?ID=AEVVZYF6TF2M-634-22, AEVVZYF6TF2M-634-22</vt:lpwstr>
  </property>
  <property fmtid="{D5CDD505-2E9C-101B-9397-08002B2CF9AE}" pid="6" name="Cla">
    <vt:lpwstr>Origen-Destino AÑO 2009</vt:lpwstr>
  </property>
  <property fmtid="{D5CDD505-2E9C-101B-9397-08002B2CF9AE}" pid="7" name="Sesi">
    <vt:lpwstr>Boletines Mensuales Origen-Destino</vt:lpwstr>
  </property>
  <property fmtid="{D5CDD505-2E9C-101B-9397-08002B2CF9AE}" pid="8" name="Ord">
    <vt:lpwstr>74.0000000000000</vt:lpwstr>
  </property>
  <property fmtid="{D5CDD505-2E9C-101B-9397-08002B2CF9AE}" pid="9" name="TaskStat">
    <vt:lpwstr/>
  </property>
  <property fmtid="{D5CDD505-2E9C-101B-9397-08002B2CF9AE}" pid="10" name="Vigenc">
    <vt:lpwstr>2009</vt:lpwstr>
  </property>
  <property fmtid="{D5CDD505-2E9C-101B-9397-08002B2CF9AE}" pid="11" name="Transporte aér">
    <vt:lpwstr>Transporte aéreo</vt:lpwstr>
  </property>
  <property fmtid="{D5CDD505-2E9C-101B-9397-08002B2CF9AE}" pid="12" name="Taxis aére">
    <vt:lpwstr>Origen - Destino</vt:lpwstr>
  </property>
  <property fmtid="{D5CDD505-2E9C-101B-9397-08002B2CF9AE}" pid="13" name="Dependenc">
    <vt:lpwstr>Transporte aéreo</vt:lpwstr>
  </property>
  <property fmtid="{D5CDD505-2E9C-101B-9397-08002B2CF9AE}" pid="14" name="Te">
    <vt:lpwstr>Origen - Destino</vt:lpwstr>
  </property>
  <property fmtid="{D5CDD505-2E9C-101B-9397-08002B2CF9AE}" pid="15" name="Forma">
    <vt:lpwstr>/Style%20Library/Images/xls.svg</vt:lpwstr>
  </property>
</Properties>
</file>